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Электронные процедуры 2016 год\2021 год\Запрос котировок  химия\"/>
    </mc:Choice>
  </mc:AlternateContent>
  <xr:revisionPtr revIDLastSave="0" documentId="13_ncr:1_{9AD63754-B29C-49B6-BC58-4414A31058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НМЦК - Шаховская" sheetId="28" r:id="rId1"/>
    <sheet name="Лист1" sheetId="29" r:id="rId2"/>
  </sheets>
  <definedNames>
    <definedName name="_xlnm.Print_Area" localSheetId="0">'РасчНМЦК - Шаховская'!$A$1:$Q$20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" i="28" l="1"/>
  <c r="J14" i="28"/>
  <c r="N14" i="28" s="1"/>
  <c r="O14" i="28" s="1"/>
  <c r="K13" i="28"/>
  <c r="J13" i="28"/>
  <c r="N13" i="28" s="1"/>
  <c r="O13" i="28" s="1"/>
  <c r="K12" i="28"/>
  <c r="J12" i="28"/>
  <c r="N12" i="28" s="1"/>
  <c r="O12" i="28" s="1"/>
  <c r="K11" i="28"/>
  <c r="J11" i="28"/>
  <c r="N11" i="28" s="1"/>
  <c r="O11" i="28" s="1"/>
  <c r="P13" i="28" l="1"/>
  <c r="Q13" i="28" s="1"/>
  <c r="P12" i="28"/>
  <c r="Q12" i="28" s="1"/>
  <c r="P14" i="28"/>
  <c r="Q14" i="28" s="1"/>
  <c r="P11" i="28"/>
  <c r="Q11" i="28" s="1"/>
  <c r="L12" i="28"/>
  <c r="M12" i="28" s="1"/>
  <c r="L14" i="28"/>
  <c r="M14" i="28" s="1"/>
  <c r="L13" i="28"/>
  <c r="M13" i="28" s="1"/>
  <c r="L11" i="28"/>
  <c r="M11" i="28" s="1"/>
  <c r="Q16" i="28"/>
  <c r="K10" i="28" l="1"/>
  <c r="J10" i="28"/>
  <c r="N10" i="28" s="1"/>
  <c r="O10" i="28" s="1"/>
  <c r="L10" i="28" l="1"/>
  <c r="M10" i="28" s="1"/>
  <c r="Q10" i="28" l="1"/>
  <c r="Q15" i="28" s="1"/>
  <c r="P15" i="28"/>
  <c r="A8" i="29" l="1"/>
</calcChain>
</file>

<file path=xl/sharedStrings.xml><?xml version="1.0" encoding="utf-8"?>
<sst xmlns="http://schemas.openxmlformats.org/spreadsheetml/2006/main" count="36" uniqueCount="33">
  <si>
    <t>Кол-во</t>
  </si>
  <si>
    <t>Ед. изм.</t>
  </si>
  <si>
    <t>№ п/п</t>
  </si>
  <si>
    <t>Среднее значение цены единицы С ОКРУГЛЕНИЕМ, руб.</t>
  </si>
  <si>
    <t>Коэфф вариации V=</t>
  </si>
  <si>
    <t>Совокупность значений</t>
  </si>
  <si>
    <t>Средн. арифм.</t>
  </si>
  <si>
    <t>Сред.квадр.откл. σ=</t>
  </si>
  <si>
    <t>Среднее значение цены единицы, руб.              без округл</t>
  </si>
  <si>
    <r>
      <t xml:space="preserve">где:
 - НМЦК, определяемая методом сопоставимых рыночных цен (анализа рынка);
v - количество (объем) закупаемого товара (работы, услуги);
n - количество значений, используемых в расчете;
i - номер источника ценовой информации;
</t>
    </r>
    <r>
      <rPr>
        <i/>
        <sz val="12"/>
        <rFont val="Times New Roman"/>
        <family val="1"/>
        <charset val="204"/>
      </rPr>
      <t>ц</t>
    </r>
    <r>
      <rPr>
        <sz val="12"/>
        <rFont val="Times New Roman"/>
        <family val="1"/>
        <charset val="204"/>
      </rPr>
      <t xml:space="preserve"> 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</t>
    </r>
  </si>
  <si>
    <t xml:space="preserve">Наименование </t>
  </si>
  <si>
    <t>Используемый   метод определения НМЦК с обоснованием:</t>
  </si>
  <si>
    <t>Предмет закупки:</t>
  </si>
  <si>
    <t>Цена за единицу товара (руб.)</t>
  </si>
  <si>
    <t>Дата подготовки основания:</t>
  </si>
  <si>
    <t xml:space="preserve">Количество предложений </t>
  </si>
  <si>
    <t>Начальная (максимальная) цена контракта по позиции, руб.*</t>
  </si>
  <si>
    <t>* Расчет начальной (максимальной) цены по позиции производится по формуле:</t>
  </si>
  <si>
    <t>Директор МАУ "Шаховской ДОК"</t>
  </si>
  <si>
    <t>О.Л.Короткова</t>
  </si>
  <si>
    <t xml:space="preserve"> Обоснование начальной (максимальной) цены  контракта </t>
  </si>
  <si>
    <t xml:space="preserve">Поставщик  № 1                      </t>
  </si>
  <si>
    <t xml:space="preserve">Поставщик №2                     </t>
  </si>
  <si>
    <t xml:space="preserve">Поставщик №3            </t>
  </si>
  <si>
    <t>Расчет начальной (максимальной) цены договора</t>
  </si>
  <si>
    <t>Поставка химических реагентов для бассейна</t>
  </si>
  <si>
    <t>Гипохлорид натрия марки А.</t>
  </si>
  <si>
    <t>л</t>
  </si>
  <si>
    <t>Средство для понижения PH воды</t>
  </si>
  <si>
    <t>Коагулянт</t>
  </si>
  <si>
    <t>Альгицид</t>
  </si>
  <si>
    <t>Начальная максимальная цена договора, руб.</t>
  </si>
  <si>
    <t>1. Начальная (максимальная) цена договора определена в соответствии с Положением о закупке товаров, работ, услуг, утверждённым наблюдательным советом – протокол № 1 от «14» января 2021 г. 
2. Начальная (максимальная) цена договора определяется и обосновывается посредством применения метода сопоставимых рыночных цен (анализа рынка), в соответствии с методическими рекомендациями по применению методов определения начальной (максимальной) цены договора, установленными приказом Министерства экономического развития Российской Федерации от 02.10.2013 № 567 «Об утверждении методических рекомендаций по применению методов определения начальной (максимальной) цены договора, цены контракта, заключаемого с единственным поставщиком (подрядчиком, исполнителем)».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</si>
</sst>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#,##0.00000"/>
    <numFmt numFmtId="166" formatCode="#,##0.00_р_."/>
  </numFmts>
  <fonts count="10" x14ac:knownFonts="1"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FF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164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312644</xdr:colOff>
      <xdr:row>15</xdr:row>
      <xdr:rowOff>321889</xdr:rowOff>
    </xdr:from>
    <xdr:to>
      <xdr:col>6</xdr:col>
      <xdr:colOff>465044</xdr:colOff>
      <xdr:row>16</xdr:row>
      <xdr:rowOff>512389</xdr:rowOff>
    </xdr:to>
    <xdr:pic>
      <xdr:nvPicPr>
        <xdr:cNvPr id="29755" name="Picture 2">
          <a:extLst>
            <a:ext uri="{FF2B5EF4-FFF2-40B4-BE49-F238E27FC236}">
              <a16:creationId xmlns:a16="http://schemas.microsoft.com/office/drawing/2014/main" id="{00000000-0008-0000-0000-00003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2438" y="8311683"/>
          <a:ext cx="4982135" cy="109817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"/>
  <sheetViews>
    <sheetView tabSelected="1" view="pageBreakPreview" topLeftCell="A7" zoomScale="75" zoomScaleNormal="75" zoomScaleSheetLayoutView="75" workbookViewId="0">
      <selection activeCell="A16" sqref="A16:P16"/>
    </sheetView>
  </sheetViews>
  <sheetFormatPr defaultColWidth="14.5703125" defaultRowHeight="15.75" outlineLevelCol="1" x14ac:dyDescent="0.2"/>
  <cols>
    <col min="1" max="1" width="5.5703125" style="11" customWidth="1"/>
    <col min="2" max="2" width="33.140625" style="11" customWidth="1"/>
    <col min="3" max="3" width="15.7109375" style="11" customWidth="1"/>
    <col min="4" max="4" width="9.42578125" style="6" customWidth="1"/>
    <col min="5" max="5" width="19.140625" style="11" customWidth="1" outlineLevel="1"/>
    <col min="6" max="6" width="17.5703125" style="17" customWidth="1" outlineLevel="1"/>
    <col min="7" max="7" width="12.42578125" style="11" customWidth="1" outlineLevel="1"/>
    <col min="8" max="8" width="9.42578125" style="15" customWidth="1" outlineLevel="1"/>
    <col min="9" max="9" width="14.5703125" style="11" customWidth="1" outlineLevel="1"/>
    <col min="10" max="10" width="18.140625" style="11" customWidth="1" outlineLevel="1"/>
    <col min="11" max="11" width="13" style="11" customWidth="1" outlineLevel="1"/>
    <col min="12" max="12" width="12.5703125" style="11" customWidth="1" outlineLevel="1"/>
    <col min="13" max="13" width="19.5703125" style="11" customWidth="1" outlineLevel="1"/>
    <col min="14" max="14" width="18" style="11" customWidth="1" outlineLevel="1"/>
    <col min="15" max="15" width="14.5703125" style="1" customWidth="1"/>
    <col min="16" max="16" width="34.5703125" style="11" customWidth="1"/>
    <col min="17" max="16384" width="14.5703125" style="11"/>
  </cols>
  <sheetData>
    <row r="1" spans="1:17" x14ac:dyDescent="0.2">
      <c r="N1" s="36"/>
      <c r="O1" s="36"/>
      <c r="P1" s="36"/>
    </row>
    <row r="2" spans="1:17" ht="39" customHeight="1" x14ac:dyDescent="0.2">
      <c r="D2" s="37" t="s">
        <v>20</v>
      </c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7" ht="40.5" customHeight="1" x14ac:dyDescent="0.2">
      <c r="A3" s="39" t="s">
        <v>12</v>
      </c>
      <c r="B3" s="39"/>
      <c r="C3" s="39" t="s">
        <v>25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7" ht="126" customHeight="1" x14ac:dyDescent="0.2">
      <c r="A4" s="39" t="s">
        <v>11</v>
      </c>
      <c r="B4" s="39"/>
      <c r="C4" s="40" t="s">
        <v>32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/>
    </row>
    <row r="5" spans="1:17" s="14" customFormat="1" ht="36.75" customHeight="1" x14ac:dyDescent="0.2">
      <c r="A5" s="39" t="s">
        <v>14</v>
      </c>
      <c r="B5" s="39"/>
      <c r="C5" s="44">
        <v>44238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7" ht="41.25" customHeight="1" x14ac:dyDescent="0.2">
      <c r="A6" s="43" t="s">
        <v>24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7" ht="42.75" customHeight="1" x14ac:dyDescent="0.2">
      <c r="A7" s="39" t="s">
        <v>2</v>
      </c>
      <c r="B7" s="39" t="s">
        <v>10</v>
      </c>
      <c r="C7" s="39" t="s">
        <v>1</v>
      </c>
      <c r="D7" s="39" t="s">
        <v>0</v>
      </c>
      <c r="E7" s="54" t="s">
        <v>13</v>
      </c>
      <c r="F7" s="56"/>
      <c r="G7" s="56"/>
      <c r="H7" s="55"/>
      <c r="I7" s="39" t="s">
        <v>15</v>
      </c>
      <c r="J7" s="59" t="s">
        <v>6</v>
      </c>
      <c r="K7" s="39" t="s">
        <v>7</v>
      </c>
      <c r="L7" s="39" t="s">
        <v>4</v>
      </c>
      <c r="M7" s="39" t="s">
        <v>5</v>
      </c>
      <c r="N7" s="39" t="s">
        <v>8</v>
      </c>
      <c r="O7" s="60" t="s">
        <v>3</v>
      </c>
      <c r="P7" s="39" t="s">
        <v>16</v>
      </c>
    </row>
    <row r="8" spans="1:17" ht="240" customHeight="1" x14ac:dyDescent="0.2">
      <c r="A8" s="39"/>
      <c r="B8" s="39"/>
      <c r="C8" s="39"/>
      <c r="D8" s="39"/>
      <c r="E8" s="16" t="s">
        <v>21</v>
      </c>
      <c r="F8" s="16" t="s">
        <v>22</v>
      </c>
      <c r="G8" s="57" t="s">
        <v>23</v>
      </c>
      <c r="H8" s="58"/>
      <c r="I8" s="39"/>
      <c r="J8" s="59"/>
      <c r="K8" s="39"/>
      <c r="L8" s="39"/>
      <c r="M8" s="39"/>
      <c r="N8" s="39"/>
      <c r="O8" s="60"/>
      <c r="P8" s="39"/>
    </row>
    <row r="9" spans="1:17" x14ac:dyDescent="0.2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8">
        <v>6</v>
      </c>
      <c r="G9" s="54">
        <v>7</v>
      </c>
      <c r="H9" s="55"/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2">
        <v>15</v>
      </c>
    </row>
    <row r="10" spans="1:17" s="19" customFormat="1" ht="38.25" customHeight="1" thickBot="1" x14ac:dyDescent="0.3">
      <c r="A10" s="20">
        <v>1</v>
      </c>
      <c r="B10" s="27" t="s">
        <v>26</v>
      </c>
      <c r="C10" s="20" t="s">
        <v>27</v>
      </c>
      <c r="D10" s="9">
        <v>3300</v>
      </c>
      <c r="E10" s="13">
        <v>48.3</v>
      </c>
      <c r="F10" s="13">
        <v>46</v>
      </c>
      <c r="G10" s="46">
        <v>42</v>
      </c>
      <c r="H10" s="47"/>
      <c r="I10" s="2">
        <v>3</v>
      </c>
      <c r="J10" s="21">
        <f>AVERAGE(E10:G10)</f>
        <v>45.433333333333337</v>
      </c>
      <c r="K10" s="20">
        <f>STDEV(E10:G10)</f>
        <v>3.187998327059367</v>
      </c>
      <c r="L10" s="3">
        <f t="shared" ref="L10" si="0">K10/J10*100</f>
        <v>7.0168708592649303</v>
      </c>
      <c r="M10" s="20" t="str">
        <f t="shared" ref="M10" si="1">IF(L10&lt;33,"ОДНОРОДНЫЕ","НЕОДНОРОДНЫЕ")</f>
        <v>ОДНОРОДНЫЕ</v>
      </c>
      <c r="N10" s="7">
        <f>J10</f>
        <v>45.433333333333337</v>
      </c>
      <c r="O10" s="10">
        <f>N10</f>
        <v>45.433333333333337</v>
      </c>
      <c r="P10" s="5">
        <v>149929.99</v>
      </c>
      <c r="Q10" s="19">
        <f>P10*Q16</f>
        <v>73767.263890069938</v>
      </c>
    </row>
    <row r="11" spans="1:17" s="22" customFormat="1" ht="39" customHeight="1" x14ac:dyDescent="0.2">
      <c r="A11" s="48">
        <v>2</v>
      </c>
      <c r="B11" s="33" t="s">
        <v>28</v>
      </c>
      <c r="C11" s="50" t="s">
        <v>27</v>
      </c>
      <c r="D11" s="52">
        <v>900</v>
      </c>
      <c r="E11" s="13">
        <v>48.3</v>
      </c>
      <c r="F11" s="13">
        <v>46</v>
      </c>
      <c r="G11" s="46">
        <v>42</v>
      </c>
      <c r="H11" s="47"/>
      <c r="I11" s="2">
        <v>3</v>
      </c>
      <c r="J11" s="24">
        <f t="shared" ref="J11:J12" si="2">AVERAGE(E11:G11)</f>
        <v>45.433333333333337</v>
      </c>
      <c r="K11" s="23">
        <f t="shared" ref="K11:K12" si="3">STDEV(E11:G11)</f>
        <v>3.187998327059367</v>
      </c>
      <c r="L11" s="3">
        <f t="shared" ref="L11:L12" si="4">K11/J11*100</f>
        <v>7.0168708592649303</v>
      </c>
      <c r="M11" s="23" t="str">
        <f t="shared" ref="M11:M12" si="5">IF(L11&lt;33,"ОДНОРОДНЫЕ","НЕОДНОРОДНЫЕ")</f>
        <v>ОДНОРОДНЫЕ</v>
      </c>
      <c r="N11" s="7">
        <f t="shared" ref="N11:N12" si="6">J11</f>
        <v>45.433333333333337</v>
      </c>
      <c r="O11" s="10">
        <f t="shared" ref="O11:O14" si="7">N11</f>
        <v>45.433333333333337</v>
      </c>
      <c r="P11" s="5">
        <f t="shared" ref="P11:P14" si="8">O11*D11</f>
        <v>40890</v>
      </c>
      <c r="Q11" s="22">
        <f>P11*Q17</f>
        <v>0</v>
      </c>
    </row>
    <row r="12" spans="1:17" s="22" customFormat="1" ht="0.75" hidden="1" customHeight="1" x14ac:dyDescent="0.2">
      <c r="A12" s="49"/>
      <c r="B12" s="34"/>
      <c r="C12" s="51"/>
      <c r="D12" s="53"/>
      <c r="E12" s="13">
        <v>187</v>
      </c>
      <c r="F12" s="13">
        <v>188.87</v>
      </c>
      <c r="G12" s="46">
        <v>190.76</v>
      </c>
      <c r="H12" s="47"/>
      <c r="I12" s="2">
        <v>3</v>
      </c>
      <c r="J12" s="24">
        <f t="shared" si="2"/>
        <v>188.87666666666667</v>
      </c>
      <c r="K12" s="23">
        <f t="shared" si="3"/>
        <v>1.8800088652273201</v>
      </c>
      <c r="L12" s="3">
        <f t="shared" si="4"/>
        <v>0.9953632168579073</v>
      </c>
      <c r="M12" s="23" t="str">
        <f t="shared" si="5"/>
        <v>ОДНОРОДНЫЕ</v>
      </c>
      <c r="N12" s="7">
        <f t="shared" si="6"/>
        <v>188.87666666666667</v>
      </c>
      <c r="O12" s="10">
        <f t="shared" ref="O12" si="9">N12</f>
        <v>188.87666666666667</v>
      </c>
      <c r="P12" s="5">
        <f t="shared" si="8"/>
        <v>0</v>
      </c>
      <c r="Q12" s="22">
        <f>P12*Q18</f>
        <v>0</v>
      </c>
    </row>
    <row r="13" spans="1:17" s="22" customFormat="1" ht="33.75" customHeight="1" x14ac:dyDescent="0.25">
      <c r="A13" s="23">
        <v>3</v>
      </c>
      <c r="B13" s="28" t="s">
        <v>29</v>
      </c>
      <c r="C13" s="26" t="s">
        <v>27</v>
      </c>
      <c r="D13" s="9">
        <v>60</v>
      </c>
      <c r="E13" s="13">
        <v>69</v>
      </c>
      <c r="F13" s="13">
        <v>66</v>
      </c>
      <c r="G13" s="46">
        <v>60</v>
      </c>
      <c r="H13" s="47"/>
      <c r="I13" s="2">
        <v>3</v>
      </c>
      <c r="J13" s="24">
        <f t="shared" ref="J13:J14" si="10">AVERAGE(E13:G13)</f>
        <v>65</v>
      </c>
      <c r="K13" s="23">
        <f t="shared" ref="K13:K14" si="11">STDEV(E13:G13)</f>
        <v>4.5825756949558398</v>
      </c>
      <c r="L13" s="3">
        <f t="shared" ref="L13:L14" si="12">K13/J13*100</f>
        <v>7.0501164537782159</v>
      </c>
      <c r="M13" s="23" t="str">
        <f t="shared" ref="M13:M14" si="13">IF(L13&lt;33,"ОДНОРОДНЫЕ","НЕОДНОРОДНЫЕ")</f>
        <v>ОДНОРОДНЫЕ</v>
      </c>
      <c r="N13" s="7">
        <f t="shared" ref="N13:N14" si="14">J13</f>
        <v>65</v>
      </c>
      <c r="O13" s="10">
        <f t="shared" si="7"/>
        <v>65</v>
      </c>
      <c r="P13" s="5">
        <f t="shared" si="8"/>
        <v>3900</v>
      </c>
      <c r="Q13" s="22">
        <f>P13*Q19</f>
        <v>0</v>
      </c>
    </row>
    <row r="14" spans="1:17" s="22" customFormat="1" ht="33" customHeight="1" x14ac:dyDescent="0.25">
      <c r="A14" s="23">
        <v>4</v>
      </c>
      <c r="B14" s="25" t="s">
        <v>30</v>
      </c>
      <c r="C14" s="26" t="s">
        <v>27</v>
      </c>
      <c r="D14" s="9">
        <v>60</v>
      </c>
      <c r="E14" s="13">
        <v>220</v>
      </c>
      <c r="F14" s="13">
        <v>209</v>
      </c>
      <c r="G14" s="46">
        <v>190</v>
      </c>
      <c r="H14" s="47"/>
      <c r="I14" s="2">
        <v>3</v>
      </c>
      <c r="J14" s="24">
        <f t="shared" si="10"/>
        <v>206.33333333333334</v>
      </c>
      <c r="K14" s="23">
        <f t="shared" si="11"/>
        <v>15.176736583776281</v>
      </c>
      <c r="L14" s="3">
        <f t="shared" si="12"/>
        <v>7.3554458402792955</v>
      </c>
      <c r="M14" s="23" t="str">
        <f t="shared" si="13"/>
        <v>ОДНОРОДНЫЕ</v>
      </c>
      <c r="N14" s="7">
        <f t="shared" si="14"/>
        <v>206.33333333333334</v>
      </c>
      <c r="O14" s="10">
        <f t="shared" si="7"/>
        <v>206.33333333333334</v>
      </c>
      <c r="P14" s="5">
        <f t="shared" si="8"/>
        <v>12380</v>
      </c>
      <c r="Q14" s="22">
        <f>P14*Q20</f>
        <v>0</v>
      </c>
    </row>
    <row r="15" spans="1:17" ht="36.6" customHeight="1" x14ac:dyDescent="0.2">
      <c r="A15" s="31" t="s">
        <v>31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8">
        <f>SUM(P10:P14)</f>
        <v>207099.99</v>
      </c>
      <c r="Q15" s="11">
        <f>SUM(Q10:Q14)</f>
        <v>73767.263890069938</v>
      </c>
    </row>
    <row r="16" spans="1:17" ht="71.25" customHeight="1" x14ac:dyDescent="0.2">
      <c r="A16" s="35" t="s">
        <v>17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11">
        <f>361464.37/734666.66</f>
        <v>0.49201139738667327</v>
      </c>
    </row>
    <row r="17" spans="1:16" ht="167.25" customHeight="1" x14ac:dyDescent="0.2">
      <c r="A17" s="32" t="s">
        <v>9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69.599999999999994" customHeight="1" x14ac:dyDescent="0.2">
      <c r="A18" s="4"/>
      <c r="B18" s="30" t="s">
        <v>18</v>
      </c>
      <c r="C18" s="30"/>
      <c r="D18" s="30"/>
      <c r="E18" s="30"/>
      <c r="F18" s="30"/>
      <c r="G18" s="30"/>
      <c r="H18" s="30"/>
      <c r="I18" s="30"/>
      <c r="J18" s="30"/>
      <c r="K18" s="30"/>
      <c r="L18" s="29" t="s">
        <v>19</v>
      </c>
      <c r="M18" s="29"/>
      <c r="N18" s="4"/>
      <c r="O18" s="4"/>
    </row>
    <row r="19" spans="1:16" ht="15" customHeight="1" x14ac:dyDescent="0.2"/>
    <row r="20" spans="1:16" hidden="1" x14ac:dyDescent="0.2"/>
  </sheetData>
  <mergeCells count="39">
    <mergeCell ref="A7:A8"/>
    <mergeCell ref="P7:P8"/>
    <mergeCell ref="C7:C8"/>
    <mergeCell ref="D7:D8"/>
    <mergeCell ref="L7:L8"/>
    <mergeCell ref="M7:M8"/>
    <mergeCell ref="N7:N8"/>
    <mergeCell ref="E7:H7"/>
    <mergeCell ref="G8:H8"/>
    <mergeCell ref="B7:B8"/>
    <mergeCell ref="I7:I8"/>
    <mergeCell ref="J7:J8"/>
    <mergeCell ref="K7:K8"/>
    <mergeCell ref="O7:O8"/>
    <mergeCell ref="G9:H9"/>
    <mergeCell ref="G10:H10"/>
    <mergeCell ref="G11:H11"/>
    <mergeCell ref="G12:H12"/>
    <mergeCell ref="G13:H13"/>
    <mergeCell ref="N1:P1"/>
    <mergeCell ref="D2:N2"/>
    <mergeCell ref="A4:B4"/>
    <mergeCell ref="C4:P4"/>
    <mergeCell ref="A6:P6"/>
    <mergeCell ref="A3:B3"/>
    <mergeCell ref="C3:P3"/>
    <mergeCell ref="A5:B5"/>
    <mergeCell ref="C5:P5"/>
    <mergeCell ref="L18:M18"/>
    <mergeCell ref="I18:K18"/>
    <mergeCell ref="A15:O15"/>
    <mergeCell ref="A17:P17"/>
    <mergeCell ref="B11:B12"/>
    <mergeCell ref="B18:H18"/>
    <mergeCell ref="A16:P16"/>
    <mergeCell ref="G14:H14"/>
    <mergeCell ref="A11:A12"/>
    <mergeCell ref="C11:C12"/>
    <mergeCell ref="D11:D12"/>
  </mergeCells>
  <conditionalFormatting sqref="M10">
    <cfRule type="containsText" dxfId="23" priority="721" operator="containsText" text="НЕОДНОРОДНЫЕ">
      <formula>NOT(ISERROR(SEARCH("НЕОДНОРОДНЫЕ",M10)))</formula>
    </cfRule>
    <cfRule type="containsText" dxfId="22" priority="722" operator="containsText" text="ОДНОРОДНЫЕ">
      <formula>NOT(ISERROR(SEARCH("ОДНОРОДНЫЕ",M10)))</formula>
    </cfRule>
    <cfRule type="containsText" dxfId="21" priority="723" operator="containsText" text="НЕОДНОРОДНЫЕ">
      <formula>NOT(ISERROR(SEARCH("НЕОДНОРОДНЫЕ",M10)))</formula>
    </cfRule>
  </conditionalFormatting>
  <conditionalFormatting sqref="M10">
    <cfRule type="containsText" dxfId="20" priority="724" operator="containsText" text="НЕ">
      <formula>NOT(ISERROR(SEARCH("НЕ",M10)))</formula>
    </cfRule>
    <cfRule type="containsText" dxfId="19" priority="725" operator="containsText" text="ОДНОРОДНЫЕ">
      <formula>NOT(ISERROR(SEARCH("ОДНОРОДНЫЕ",M10)))</formula>
    </cfRule>
    <cfRule type="containsText" dxfId="18" priority="726" operator="containsText" text="НЕОДНОРОДНЫЕ">
      <formula>NOT(ISERROR(SEARCH("НЕОДНОРОДНЫЕ",M10)))</formula>
    </cfRule>
  </conditionalFormatting>
  <conditionalFormatting sqref="M11:M12">
    <cfRule type="containsText" dxfId="17" priority="715" operator="containsText" text="НЕОДНОРОДНЫЕ">
      <formula>NOT(ISERROR(SEARCH("НЕОДНОРОДНЫЕ",M11)))</formula>
    </cfRule>
    <cfRule type="containsText" dxfId="16" priority="716" operator="containsText" text="ОДНОРОДНЫЕ">
      <formula>NOT(ISERROR(SEARCH("ОДНОРОДНЫЕ",M11)))</formula>
    </cfRule>
    <cfRule type="containsText" dxfId="15" priority="717" operator="containsText" text="НЕОДНОРОДНЫЕ">
      <formula>NOT(ISERROR(SEARCH("НЕОДНОРОДНЫЕ",M11)))</formula>
    </cfRule>
  </conditionalFormatting>
  <conditionalFormatting sqref="M11:M12">
    <cfRule type="containsText" dxfId="14" priority="718" operator="containsText" text="НЕ">
      <formula>NOT(ISERROR(SEARCH("НЕ",M11)))</formula>
    </cfRule>
    <cfRule type="containsText" dxfId="13" priority="719" operator="containsText" text="ОДНОРОДНЫЕ">
      <formula>NOT(ISERROR(SEARCH("ОДНОРОДНЫЕ",M11)))</formula>
    </cfRule>
    <cfRule type="containsText" dxfId="12" priority="720" operator="containsText" text="НЕОДНОРОДНЫЕ">
      <formula>NOT(ISERROR(SEARCH("НЕОДНОРОДНЫЕ",M11)))</formula>
    </cfRule>
  </conditionalFormatting>
  <conditionalFormatting sqref="M13">
    <cfRule type="containsText" dxfId="11" priority="709" operator="containsText" text="НЕОДНОРОДНЫЕ">
      <formula>NOT(ISERROR(SEARCH("НЕОДНОРОДНЫЕ",M13)))</formula>
    </cfRule>
    <cfRule type="containsText" dxfId="10" priority="710" operator="containsText" text="ОДНОРОДНЫЕ">
      <formula>NOT(ISERROR(SEARCH("ОДНОРОДНЫЕ",M13)))</formula>
    </cfRule>
    <cfRule type="containsText" dxfId="9" priority="711" operator="containsText" text="НЕОДНОРОДНЫЕ">
      <formula>NOT(ISERROR(SEARCH("НЕОДНОРОДНЫЕ",M13)))</formula>
    </cfRule>
  </conditionalFormatting>
  <conditionalFormatting sqref="M13">
    <cfRule type="containsText" dxfId="8" priority="712" operator="containsText" text="НЕ">
      <formula>NOT(ISERROR(SEARCH("НЕ",M13)))</formula>
    </cfRule>
    <cfRule type="containsText" dxfId="7" priority="713" operator="containsText" text="ОДНОРОДНЫЕ">
      <formula>NOT(ISERROR(SEARCH("ОДНОРОДНЫЕ",M13)))</formula>
    </cfRule>
    <cfRule type="containsText" dxfId="6" priority="714" operator="containsText" text="НЕОДНОРОДНЫЕ">
      <formula>NOT(ISERROR(SEARCH("НЕОДНОРОДНЫЕ",M13)))</formula>
    </cfRule>
  </conditionalFormatting>
  <conditionalFormatting sqref="M14">
    <cfRule type="containsText" dxfId="5" priority="703" operator="containsText" text="НЕОДНОРОДНЫЕ">
      <formula>NOT(ISERROR(SEARCH("НЕОДНОРОДНЫЕ",M14)))</formula>
    </cfRule>
    <cfRule type="containsText" dxfId="4" priority="704" operator="containsText" text="ОДНОРОДНЫЕ">
      <formula>NOT(ISERROR(SEARCH("ОДНОРОДНЫЕ",M14)))</formula>
    </cfRule>
    <cfRule type="containsText" dxfId="3" priority="705" operator="containsText" text="НЕОДНОРОДНЫЕ">
      <formula>NOT(ISERROR(SEARCH("НЕОДНОРОДНЫЕ",M14)))</formula>
    </cfRule>
  </conditionalFormatting>
  <conditionalFormatting sqref="M14">
    <cfRule type="containsText" dxfId="2" priority="706" operator="containsText" text="НЕ">
      <formula>NOT(ISERROR(SEARCH("НЕ",M14)))</formula>
    </cfRule>
    <cfRule type="containsText" dxfId="1" priority="707" operator="containsText" text="ОДНОРОДНЫЕ">
      <formula>NOT(ISERROR(SEARCH("ОДНОРОДНЫЕ",M14)))</formula>
    </cfRule>
    <cfRule type="containsText" dxfId="0" priority="708" operator="containsText" text="НЕОДНОРОДНЫЕ">
      <formula>NOT(ISERROR(SEARCH("НЕОДНОРОДНЫЕ",M14)))</formula>
    </cfRule>
  </conditionalFormatting>
  <printOptions horizontalCentered="1"/>
  <pageMargins left="0" right="0" top="0" bottom="0" header="0" footer="0"/>
  <pageSetup paperSize="9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C9" sqref="C9"/>
    </sheetView>
  </sheetViews>
  <sheetFormatPr defaultRowHeight="12.75" x14ac:dyDescent="0.2"/>
  <sheetData>
    <row r="1" spans="1:1" x14ac:dyDescent="0.2">
      <c r="A1">
        <v>7867.32</v>
      </c>
    </row>
    <row r="2" spans="1:1" x14ac:dyDescent="0.2">
      <c r="A2">
        <v>246.8</v>
      </c>
    </row>
    <row r="3" spans="1:1" x14ac:dyDescent="0.2">
      <c r="A3">
        <v>87831.8</v>
      </c>
    </row>
    <row r="4" spans="1:1" x14ac:dyDescent="0.2">
      <c r="A4">
        <v>186266</v>
      </c>
    </row>
    <row r="5" spans="1:1" x14ac:dyDescent="0.2">
      <c r="A5">
        <v>27297.599999999999</v>
      </c>
    </row>
    <row r="6" spans="1:1" x14ac:dyDescent="0.2">
      <c r="A6">
        <v>263157</v>
      </c>
    </row>
    <row r="7" spans="1:1" x14ac:dyDescent="0.2">
      <c r="A7">
        <v>115200</v>
      </c>
    </row>
    <row r="8" spans="1:1" x14ac:dyDescent="0.2">
      <c r="A8">
        <f>SUM(A1:A7)</f>
        <v>687866.52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РасчНМЦК - Шаховская</vt:lpstr>
      <vt:lpstr>Лист1</vt:lpstr>
      <vt:lpstr>'РасчНМЦК - Шаховская'!Область_печати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wNz</dc:creator>
  <cp:lastModifiedBy>Светлана</cp:lastModifiedBy>
  <cp:lastPrinted>2021-02-05T09:07:25Z</cp:lastPrinted>
  <dcterms:created xsi:type="dcterms:W3CDTF">2014-08-11T07:58:58Z</dcterms:created>
  <dcterms:modified xsi:type="dcterms:W3CDTF">2021-02-12T12:57:49Z</dcterms:modified>
</cp:coreProperties>
</file>