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880"/>
  </bookViews>
  <sheets>
    <sheet name="Расчет НМЦ" sheetId="5" r:id="rId1"/>
  </sheets>
  <definedNames>
    <definedName name="_xlnm.Print_Area" localSheetId="0">'Расчет НМЦ'!$A$1:$M$13</definedName>
  </definedNames>
  <calcPr calcId="125725"/>
</workbook>
</file>

<file path=xl/calcChain.xml><?xml version="1.0" encoding="utf-8"?>
<calcChain xmlns="http://schemas.openxmlformats.org/spreadsheetml/2006/main">
  <c r="Q8" i="5"/>
  <c r="Q10" s="1"/>
  <c r="P8"/>
  <c r="O8"/>
  <c r="N8"/>
  <c r="J8"/>
  <c r="K8" s="1"/>
  <c r="L8" s="1"/>
  <c r="Q7"/>
  <c r="P7"/>
  <c r="O7"/>
  <c r="N7"/>
  <c r="J7"/>
  <c r="M7" s="1"/>
  <c r="P10" l="1"/>
  <c r="O10"/>
  <c r="N10"/>
  <c r="M8"/>
  <c r="M9" s="1"/>
  <c r="K7"/>
  <c r="L7" s="1"/>
  <c r="R10" l="1"/>
</calcChain>
</file>

<file path=xl/sharedStrings.xml><?xml version="1.0" encoding="utf-8"?>
<sst xmlns="http://schemas.openxmlformats.org/spreadsheetml/2006/main" count="36" uniqueCount="35">
  <si>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</si>
  <si>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</si>
  <si>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</si>
  <si>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</si>
  <si>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</si>
  <si>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</si>
  <si>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</si>
  <si>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</si>
  <si>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</si>
  <si>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</si>
  <si>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</si>
  <si>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</si>
  <si>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</si>
  <si>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</si>
  <si>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</si>
  <si>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</si>
  <si>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</si>
  <si>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</si>
  <si>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</si>
  <si>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Руководитель контрактной службы, Лебедев Антон Сергеевич, 8 (917 ) 580 39 61 _______________________________</t>
  </si>
  <si>
    <t>Ед. изм.</t>
  </si>
  <si>
    <t>Сопоставимых рыночных цен (анализ рынка)</t>
  </si>
  <si>
    <t>АИ-92</t>
  </si>
  <si>
    <t>АИ-95</t>
  </si>
  <si>
    <t>Литр</t>
  </si>
  <si>
    <t>Предложение № 1</t>
  </si>
  <si>
    <t>Предложение № 2</t>
  </si>
  <si>
    <t>Предложение № 3</t>
  </si>
  <si>
    <t>Предложение № 4</t>
  </si>
  <si>
    <t>Поставщик № 4</t>
  </si>
  <si>
    <t>Итого</t>
  </si>
  <si>
    <t>Поставка автомобильного топлива через сеть автозаправочных станций с использованием топливных карт</t>
  </si>
  <si>
    <t>21.10.2020 г.</t>
  </si>
  <si>
    <t>Решением рабочей группы начальная (максимальная) цена договора установлена 949 358,90 (Девятьсот сорок девять тысяч триста пятьдесят восемь) рублей 90 копеек.</t>
  </si>
  <si>
    <t>Итого: 1 035 574,90 (Один миллион тридцать пять тысяч пятьсот семьдесят четыре) рубля 90 копеек.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</si>
</sst>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[Red]\-#,##0.00\ "/>
  </numFmts>
  <fonts count="10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7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3" fillId="0" borderId="0" xfId="0" applyFont="1" applyFill="1" applyAlignment="1">
      <alignment horizontal="center" vertical="top"/>
    </xf>
    <xf numFmtId="4" fontId="7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3257550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47625</xdr:colOff>
      <xdr:row>5</xdr:row>
      <xdr:rowOff>923925</xdr:rowOff>
    </xdr:from>
    <xdr:to>
      <xdr:col>11</xdr:col>
      <xdr:colOff>19050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3228975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66675</xdr:colOff>
      <xdr:row>5</xdr:row>
      <xdr:rowOff>1409700</xdr:rowOff>
    </xdr:from>
    <xdr:to>
      <xdr:col>12</xdr:col>
      <xdr:colOff>1552575</xdr:colOff>
      <xdr:row>5</xdr:row>
      <xdr:rowOff>1638300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458700" y="3714750"/>
          <a:ext cx="14859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247650</xdr:colOff>
      <xdr:row>5</xdr:row>
      <xdr:rowOff>1247775</xdr:rowOff>
    </xdr:from>
    <xdr:to>
      <xdr:col>12</xdr:col>
      <xdr:colOff>400050</xdr:colOff>
      <xdr:row>5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39675" y="3552825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view="pageBreakPreview" zoomScale="85" zoomScaleNormal="100" zoomScaleSheetLayoutView="85" workbookViewId="0">
      <selection activeCell="O19" sqref="O19"/>
    </sheetView>
  </sheetViews>
  <sheetFormatPr defaultColWidth="9.140625" defaultRowHeight="15.75"/>
  <cols>
    <col min="1" max="1" width="9.42578125" style="10" customWidth="1"/>
    <col min="2" max="2" width="13.42578125" style="10" customWidth="1"/>
    <col min="3" max="3" width="15.5703125" style="10" customWidth="1"/>
    <col min="4" max="4" width="11.5703125" style="10" customWidth="1"/>
    <col min="5" max="5" width="12.7109375" style="10" customWidth="1"/>
    <col min="6" max="6" width="17.42578125" style="10" customWidth="1"/>
    <col min="7" max="9" width="18.140625" style="10" customWidth="1"/>
    <col min="10" max="10" width="15.5703125" style="10" customWidth="1"/>
    <col min="11" max="11" width="15.42578125" style="10" customWidth="1"/>
    <col min="12" max="12" width="20.28515625" style="10" customWidth="1"/>
    <col min="13" max="13" width="25.7109375" style="10" customWidth="1"/>
    <col min="14" max="14" width="13.5703125" style="18" customWidth="1"/>
    <col min="15" max="16" width="14.85546875" style="18" customWidth="1"/>
    <col min="17" max="17" width="15" style="18" customWidth="1"/>
    <col min="18" max="18" width="13.140625" style="18" bestFit="1" customWidth="1"/>
    <col min="19" max="16384" width="9.140625" style="10"/>
  </cols>
  <sheetData>
    <row r="1" spans="1:18" ht="24" customHeight="1">
      <c r="A1" s="38" t="s">
        <v>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ht="33" customHeight="1">
      <c r="A2" s="36" t="s">
        <v>8</v>
      </c>
      <c r="B2" s="36"/>
      <c r="C2" s="36"/>
      <c r="D2" s="36"/>
      <c r="E2" s="36"/>
      <c r="F2" s="36"/>
      <c r="G2" s="39" t="s">
        <v>31</v>
      </c>
      <c r="H2" s="39"/>
      <c r="I2" s="39"/>
      <c r="J2" s="39"/>
      <c r="K2" s="39"/>
      <c r="L2" s="39"/>
      <c r="M2" s="39"/>
    </row>
    <row r="3" spans="1:18" ht="30.75" customHeight="1">
      <c r="A3" s="36" t="s">
        <v>7</v>
      </c>
      <c r="B3" s="36"/>
      <c r="C3" s="36"/>
      <c r="D3" s="36"/>
      <c r="E3" s="36"/>
      <c r="F3" s="36"/>
      <c r="G3" s="39" t="s">
        <v>11</v>
      </c>
      <c r="H3" s="39"/>
      <c r="I3" s="39"/>
      <c r="J3" s="39"/>
      <c r="K3" s="39"/>
      <c r="L3" s="39"/>
      <c r="M3" s="39"/>
    </row>
    <row r="4" spans="1:18" ht="54.75" customHeight="1">
      <c r="A4" s="36" t="s">
        <v>6</v>
      </c>
      <c r="B4" s="36"/>
      <c r="C4" s="36"/>
      <c r="D4" s="36"/>
      <c r="E4" s="36"/>
      <c r="F4" s="36"/>
      <c r="G4" s="31" t="s">
        <v>21</v>
      </c>
      <c r="H4" s="31"/>
      <c r="I4" s="31"/>
      <c r="J4" s="31"/>
      <c r="K4" s="31"/>
      <c r="L4" s="31"/>
      <c r="M4" s="31"/>
    </row>
    <row r="5" spans="1:18" ht="39" customHeight="1">
      <c r="A5" s="37" t="s">
        <v>10</v>
      </c>
      <c r="B5" s="37" t="s">
        <v>1</v>
      </c>
      <c r="C5" s="37" t="s">
        <v>12</v>
      </c>
      <c r="D5" s="37" t="s">
        <v>13</v>
      </c>
      <c r="E5" s="37" t="s">
        <v>20</v>
      </c>
      <c r="F5" s="37" t="s">
        <v>9</v>
      </c>
      <c r="G5" s="37"/>
      <c r="H5" s="37"/>
      <c r="I5" s="37"/>
      <c r="J5" s="33" t="s">
        <v>3</v>
      </c>
      <c r="K5" s="33"/>
      <c r="L5" s="33"/>
      <c r="M5" s="1" t="s">
        <v>4</v>
      </c>
    </row>
    <row r="6" spans="1:18" ht="139.5" customHeight="1">
      <c r="A6" s="37"/>
      <c r="B6" s="37"/>
      <c r="C6" s="37"/>
      <c r="D6" s="37"/>
      <c r="E6" s="37"/>
      <c r="F6" s="2" t="s">
        <v>25</v>
      </c>
      <c r="G6" s="2" t="s">
        <v>26</v>
      </c>
      <c r="H6" s="2" t="s">
        <v>27</v>
      </c>
      <c r="I6" s="2" t="s">
        <v>28</v>
      </c>
      <c r="J6" s="27" t="s">
        <v>2</v>
      </c>
      <c r="K6" s="1" t="s">
        <v>0</v>
      </c>
      <c r="L6" s="1" t="s">
        <v>14</v>
      </c>
      <c r="M6" s="1" t="s">
        <v>18</v>
      </c>
      <c r="N6" s="19" t="s">
        <v>15</v>
      </c>
      <c r="O6" s="19" t="s">
        <v>16</v>
      </c>
      <c r="P6" s="19" t="s">
        <v>17</v>
      </c>
      <c r="Q6" s="19" t="s">
        <v>29</v>
      </c>
    </row>
    <row r="7" spans="1:18" s="13" customFormat="1" ht="41.25" customHeight="1">
      <c r="A7" s="28">
        <v>1</v>
      </c>
      <c r="B7" s="28">
        <v>4</v>
      </c>
      <c r="C7" s="11" t="s">
        <v>23</v>
      </c>
      <c r="D7" s="30">
        <v>14400</v>
      </c>
      <c r="E7" s="11" t="s">
        <v>24</v>
      </c>
      <c r="F7" s="12">
        <v>55.51</v>
      </c>
      <c r="G7" s="12">
        <v>60</v>
      </c>
      <c r="H7" s="12">
        <v>61.1</v>
      </c>
      <c r="I7" s="12">
        <v>66.2</v>
      </c>
      <c r="J7" s="3">
        <f>ROUND((F7+G7+I7+H7)/B7,2)</f>
        <v>60.7</v>
      </c>
      <c r="K7" s="4">
        <f>SQRT((POWER(F7-J7,2)+POWER(G7-J7,2)+POWER(I7-J7,2)+POWER(H7-J7,2)/(B7-1)))</f>
        <v>7.5979887689659948</v>
      </c>
      <c r="L7" s="4">
        <f>ROUND(K7/J7*100,2)</f>
        <v>12.52</v>
      </c>
      <c r="M7" s="3">
        <f>ROUND(J7*D7,2)</f>
        <v>874080</v>
      </c>
      <c r="N7" s="20">
        <f>ROUND(D7*F7,2)</f>
        <v>799344</v>
      </c>
      <c r="O7" s="20">
        <f>ROUND(D7*G7,2)</f>
        <v>864000</v>
      </c>
      <c r="P7" s="20">
        <f>ROUND(D7*H7,2)</f>
        <v>879840</v>
      </c>
      <c r="Q7" s="20">
        <f>ROUND(D7*I7,2)</f>
        <v>953280</v>
      </c>
      <c r="R7" s="21"/>
    </row>
    <row r="8" spans="1:18" s="13" customFormat="1" ht="24.75" customHeight="1">
      <c r="A8" s="28">
        <v>2</v>
      </c>
      <c r="B8" s="28">
        <v>4</v>
      </c>
      <c r="C8" s="11" t="s">
        <v>22</v>
      </c>
      <c r="D8" s="30">
        <v>2870</v>
      </c>
      <c r="E8" s="11" t="s">
        <v>24</v>
      </c>
      <c r="F8" s="14">
        <v>52.27</v>
      </c>
      <c r="G8" s="12">
        <v>55.5</v>
      </c>
      <c r="H8" s="12">
        <v>56.1</v>
      </c>
      <c r="I8" s="12">
        <v>61.2</v>
      </c>
      <c r="J8" s="3">
        <f>ROUND((F8+G8+I8+H8)/B8,2)</f>
        <v>56.27</v>
      </c>
      <c r="K8" s="4">
        <f>SQRT((POWER(F8-J8,2)+POWER(G8-J8,2)+POWER(I8-J8,2)+POWER(H8-J8,2)/(B8-1)))</f>
        <v>6.3958919106980954</v>
      </c>
      <c r="L8" s="4">
        <f>ROUND(K8/J8*100,2)</f>
        <v>11.37</v>
      </c>
      <c r="M8" s="3">
        <f>ROUND(J8*D8,2)</f>
        <v>161494.9</v>
      </c>
      <c r="N8" s="20">
        <f>ROUND(D8*F8,2)</f>
        <v>150014.9</v>
      </c>
      <c r="O8" s="20">
        <f>ROUND(D8*G8,2)</f>
        <v>159285</v>
      </c>
      <c r="P8" s="20">
        <f>ROUND(D8*H8,2)</f>
        <v>161007</v>
      </c>
      <c r="Q8" s="20">
        <f>ROUND(D8*I8,2)</f>
        <v>175644</v>
      </c>
      <c r="R8" s="21"/>
    </row>
    <row r="9" spans="1:18" s="13" customFormat="1" ht="24.75" customHeight="1">
      <c r="A9" s="34" t="s">
        <v>30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">
        <f>SUM(M7:M8)</f>
        <v>1035574.9</v>
      </c>
      <c r="N9" s="23"/>
      <c r="O9" s="20"/>
      <c r="P9" s="20"/>
      <c r="Q9" s="20"/>
      <c r="R9" s="21"/>
    </row>
    <row r="10" spans="1:18" s="13" customFormat="1" ht="27.75" customHeight="1">
      <c r="A10" s="35" t="s">
        <v>34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0">
        <f>SUM(N7:N8)</f>
        <v>949358.9</v>
      </c>
      <c r="O10" s="20">
        <f>SUM(O7:O8)</f>
        <v>1023285</v>
      </c>
      <c r="P10" s="20">
        <f>SUM(P7:P8)</f>
        <v>1040847</v>
      </c>
      <c r="Q10" s="20">
        <f>SUM(Q7:Q8)</f>
        <v>1128924</v>
      </c>
      <c r="R10" s="22">
        <f>(N10+O10+P10+Q10)/4</f>
        <v>1035603.725</v>
      </c>
    </row>
    <row r="11" spans="1:18" s="13" customFormat="1" ht="15.75" customHeight="1">
      <c r="A11" s="31" t="s">
        <v>33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9"/>
      <c r="O11" s="29"/>
      <c r="P11" s="29"/>
      <c r="Q11" s="29"/>
      <c r="R11" s="22"/>
    </row>
    <row r="12" spans="1:18" ht="36" customHeight="1">
      <c r="A12" s="31" t="s">
        <v>19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8" ht="23.25" customHeight="1">
      <c r="A13" s="25"/>
      <c r="B13" s="9"/>
      <c r="C13" s="9"/>
      <c r="D13" s="9"/>
      <c r="E13" s="9"/>
      <c r="F13" s="9"/>
      <c r="G13" s="9"/>
      <c r="H13" s="9"/>
      <c r="I13" s="26" t="s">
        <v>32</v>
      </c>
      <c r="J13" s="15"/>
      <c r="K13" s="15"/>
      <c r="L13" s="15"/>
      <c r="M13" s="15"/>
    </row>
    <row r="14" spans="1:18" ht="31.5" customHeight="1">
      <c r="A14" s="25"/>
      <c r="B14" s="5"/>
      <c r="C14" s="5"/>
      <c r="D14" s="5"/>
      <c r="E14" s="5"/>
      <c r="F14" s="36"/>
      <c r="G14" s="36"/>
      <c r="H14" s="25"/>
      <c r="I14" s="25"/>
      <c r="J14" s="15"/>
      <c r="K14" s="15"/>
      <c r="L14" s="15"/>
      <c r="M14" s="15"/>
    </row>
    <row r="15" spans="1:18" ht="15.75" customHeight="1">
      <c r="A15" s="31"/>
      <c r="B15" s="31"/>
      <c r="C15" s="31"/>
      <c r="D15" s="31"/>
      <c r="E15" s="31"/>
      <c r="F15" s="31"/>
      <c r="G15" s="31"/>
      <c r="H15" s="26"/>
      <c r="I15" s="26"/>
      <c r="J15" s="15"/>
      <c r="K15" s="15"/>
      <c r="L15" s="15"/>
      <c r="M15" s="15"/>
    </row>
    <row r="16" spans="1:18">
      <c r="A16" s="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>
      <c r="A17" s="15"/>
      <c r="B17" s="7"/>
      <c r="C17" s="7"/>
      <c r="D17" s="7"/>
      <c r="E17" s="7"/>
      <c r="F17" s="8"/>
      <c r="G17" s="25"/>
      <c r="H17" s="25"/>
      <c r="I17" s="25"/>
      <c r="J17" s="8"/>
      <c r="K17" s="15"/>
      <c r="L17" s="15"/>
      <c r="M17" s="15"/>
    </row>
    <row r="18" spans="1:13">
      <c r="A18" s="5"/>
      <c r="B18" s="25"/>
      <c r="C18" s="25"/>
      <c r="D18" s="25"/>
      <c r="E18" s="25"/>
      <c r="F18" s="8"/>
      <c r="G18" s="25"/>
      <c r="H18" s="25"/>
      <c r="I18" s="25"/>
      <c r="J18" s="8"/>
      <c r="K18" s="15"/>
      <c r="L18" s="15"/>
      <c r="M18" s="15"/>
    </row>
    <row r="19" spans="1:13">
      <c r="A19" s="32"/>
      <c r="B19" s="32"/>
      <c r="C19" s="32"/>
      <c r="D19" s="32"/>
      <c r="E19" s="32"/>
      <c r="F19" s="32"/>
      <c r="G19" s="32"/>
      <c r="H19" s="24"/>
      <c r="I19" s="24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</row>
    <row r="21" spans="1:13">
      <c r="K21" s="17"/>
    </row>
  </sheetData>
  <mergeCells count="21">
    <mergeCell ref="A4:F4"/>
    <mergeCell ref="G4:M4"/>
    <mergeCell ref="A1:M1"/>
    <mergeCell ref="A2:F2"/>
    <mergeCell ref="G2:M2"/>
    <mergeCell ref="A3:F3"/>
    <mergeCell ref="G3:M3"/>
    <mergeCell ref="A15:G15"/>
    <mergeCell ref="A19:G19"/>
    <mergeCell ref="A12:M12"/>
    <mergeCell ref="J5:L5"/>
    <mergeCell ref="A9:L9"/>
    <mergeCell ref="A10:M10"/>
    <mergeCell ref="A11:M11"/>
    <mergeCell ref="F14:G14"/>
    <mergeCell ref="A5:A6"/>
    <mergeCell ref="B5:B6"/>
    <mergeCell ref="C5:C6"/>
    <mergeCell ref="D5:D6"/>
    <mergeCell ref="E5:E6"/>
    <mergeCell ref="F5: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2019-04-08T08:11:02Z</cp:lastPrinted>
  <dcterms:created xsi:type="dcterms:W3CDTF">2014-02-03T17:42:58Z</dcterms:created>
  <dcterms:modified xsi:type="dcterms:W3CDTF">2020-10-30T09:45:29Z</dcterms:modified>
</cp:coreProperties>
</file>