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НМЦК!$A$1:$N$31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N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</calcChain>
</file>

<file path=xl/sharedStrings.xml><?xml version="1.0" encoding="utf-8"?>
<sst xmlns="http://schemas.openxmlformats.org/spreadsheetml/2006/main" count="64" uniqueCount="41">
  <si>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</si>
  <si>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</si>
  <si>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</si>
  <si>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</si>
  <si>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</si>
  <si>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</si>
  <si>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</si>
  <si>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</si>
  <si>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</si>
  <si>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</si>
  <si>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</si>
  <si>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</si>
  <si>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</si>
  <si>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</si>
  <si>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</si>
  <si>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</si>
  <si>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(Эуфиллин. Средства спазмолитические. Витамины. Препараты, содержащие  железо. Препараты кортикоидного действия. Препараты гормональные прочие.)</t>
  </si>
  <si>
    <t>Источник 1
 КП № 5029-22
от 29.09.2022</t>
  </si>
  <si>
    <t>Источник 2
 КП № 2992-27.09.22-15 
от 27.09.2022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</si>
  <si>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526 625,23 рублей </t>
    </r>
    <r>
      <rPr>
        <sz val="12"/>
        <rFont val="Times New Roman"/>
        <family val="1"/>
        <charset val="204"/>
      </rPr>
      <t>(Пятьсот двадцать шесть тысяч шестьсот двадцать пять рублей 23 копейки).</t>
    </r>
  </si>
  <si>
    <t>Источник 3
 КП № 3002-138 от 29.09.2022</t>
  </si>
  <si>
    <t xml:space="preserve">Эуфиллин раствор для внутривенного введения 24 мг/мл, 5 мл - ампулы х 10 /в комплекте с ножом ампульным или скарификатором, если необходим для ампул данного типа/ - коробки картонные </t>
  </si>
  <si>
    <t>Аскорбиновая кислота раствор для внутривенного и внутримышечного введения 50 мг/мл, 2 мл - ампулы х10 /в комплекте с ножом ампульным или скарификатором/ - пачки картонные</t>
  </si>
  <si>
    <t xml:space="preserve">Акридерм мазь для наружного применения, 0.05 %, 30 г - тубы (1) - пачки картонные </t>
  </si>
  <si>
    <t>Будесонид суспензия для ингаляций дозированная 0,25 мг/мл, 2 мл - ампулы полиэтиленовые х5 - блоки х4 - пачки картонные</t>
  </si>
  <si>
    <t>Будесонид суспензия для ингаляций дозированная 0,5 мг/мл, 2 мл - ампулы полиэтиленовые х5 - блоки х4 - пачки картонные</t>
  </si>
  <si>
    <t>Гидрокортизон мазь глазная, 5 мг/г, 3г, - тубы алюминиевые х1 - пачки картонные</t>
  </si>
  <si>
    <t xml:space="preserve">Дексаметазон раствор для инъекций 4 мг/мл, 1 мл - ампулы темного стекла х5 - упаковки ячейковые контурные х5 - пачки картонные  </t>
  </si>
  <si>
    <t>Дротаверин раствор для инъекций 20 мг/мл, 2 мл - ампулы темного стекла х5 - упаковки контурные пластиковые (поддоны) х2 /в комплекте с ножом ампульным или скарификатором/ - пачки картонные</t>
  </si>
  <si>
    <t>Дротаверин таблетки, 40 мг, 10 шт - упаковки ячейковые контурные х5  - пачки картонные</t>
  </si>
  <si>
    <t xml:space="preserve">Мальтофер таблетки жевательные 100 мг, 10 шт. - блистеры х3 - пачки картонные </t>
  </si>
  <si>
    <t>Железа [ІІІ] гидроксид сахарозный комплекс раствор для внутривенного введения 20 мг/мл  ампула по 5 мл в ампуле светозащитного стекла. По 5 ампул в контурную ячейковую упаковку. По 1 контурной ячейковой упаковке с инструкцией по применению в пачке из картона./ - пачка картонная</t>
  </si>
  <si>
    <t xml:space="preserve">Менадиона натрия бисульфит раствор для внутримышечного введения 10 мг/мл, 1 мл - ампулы х10 /с нож.ампулыили скариф. по необходим./ - пачки картонные  температура хранеия до 25 °C (не замораживать).Срок годности не менее 3 лет или эквивалент </t>
  </si>
  <si>
    <t>Метилпреднизолон таблетки, 4 мг, 30 шт. - флаконы (1) - пачки картонные</t>
  </si>
  <si>
    <t xml:space="preserve">Октреотид раствор для внутривенного и подкожного введения (в РУ - раствор для инъекций) 0.1 мг/мл (в РУ - 0.01%), 1 мл - ампулы х5 - упаковки ячейковые контурные х2 /в комплекте с ножом ампульным или скарификатором/ - пачки </t>
  </si>
  <si>
    <t>Пиридоксин раствор для инъекций 50 мг/мл, 1 мл - ампулы х10 - пачки картонные</t>
  </si>
  <si>
    <t>Преднизолон раствор для внутривенного и внутримышечного введения 30 мг/мл, 1 мл - ампулы темного стекла х3 - пачки картонные</t>
  </si>
  <si>
    <t xml:space="preserve">Преднизолон таблетки 5 мг, 100 шт. - флаконы полипропиленовые - пачки картонные </t>
  </si>
  <si>
    <t>Тиамин раствор для внутримышечного введения 50 мг/мл, 1 мл - ампулы х10 /в комплекте с ножом ампульным или скарификатором/ - пачки картонные</t>
  </si>
  <si>
    <t>Фолиевая кислота таблетки 1 мг, 50 шт. - упаковки ячейковые контурные - пачки картонные</t>
  </si>
  <si>
    <t>Цианокобаламин раствор для инъекций 0.5 мг/мл, 1 мл - ампулы х10 /в комплекте с ножом ампульным или скарификатором/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</si>
</sst>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3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4" fontId="25" fillId="0" borderId="2" xfId="18" applyNumberFormat="1" applyFont="1" applyBorder="1" applyAlignment="1">
      <alignment horizontal="center" vertical="center"/>
    </xf>
    <xf numFmtId="4" fontId="25" fillId="9" borderId="2" xfId="18" applyNumberFormat="1" applyFont="1" applyFill="1" applyBorder="1" applyAlignment="1">
      <alignment horizontal="center" vertical="center"/>
    </xf>
    <xf numFmtId="4" fontId="25" fillId="9" borderId="2" xfId="32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23" fillId="0" borderId="2" xfId="0" applyFont="1" applyFill="1" applyBorder="1" applyAlignment="1">
      <alignment horizontal="left" vertical="center" wrapText="1"/>
    </xf>
    <xf numFmtId="0" fontId="23" fillId="9" borderId="5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Обычный_ТЗ2017К" xfId="32"/>
    <cellStyle name="Пояснение 2" xfId="33"/>
    <cellStyle name="Процентный 2" xfId="34"/>
    <cellStyle name="Процентный 2 2" xfId="35"/>
    <cellStyle name="Процентный 2 2 2" xfId="36"/>
    <cellStyle name="Процентный 2 3" xfId="37"/>
    <cellStyle name="Процентный 2 3 2" xfId="38"/>
    <cellStyle name="Процентный 2 4" xfId="39"/>
    <cellStyle name="Процентный 2 4 2" xfId="40"/>
    <cellStyle name="Процентный 2 5" xfId="41"/>
    <cellStyle name="Процентный 3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85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30"/>
  <sheetViews>
    <sheetView tabSelected="1" topLeftCell="A13" zoomScaleNormal="130" workbookViewId="0">
      <selection activeCell="B7" sqref="B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6" customHeight="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51">
      <c r="A3" s="34" t="s">
        <v>1</v>
      </c>
      <c r="B3" s="35" t="s">
        <v>11</v>
      </c>
      <c r="C3" s="34" t="s">
        <v>7</v>
      </c>
      <c r="D3" s="32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7" t="s">
        <v>4</v>
      </c>
    </row>
    <row r="4" spans="1:14" ht="45.75" customHeight="1">
      <c r="A4" s="34"/>
      <c r="B4" s="35"/>
      <c r="C4" s="34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7" t="s">
        <v>8</v>
      </c>
      <c r="L4" s="27" t="s">
        <v>5</v>
      </c>
      <c r="M4" s="27" t="s">
        <v>9</v>
      </c>
      <c r="N4" s="28" t="s">
        <v>12</v>
      </c>
    </row>
    <row r="5" spans="1:14" ht="42" customHeight="1">
      <c r="A5" s="34"/>
      <c r="B5" s="35"/>
      <c r="C5" s="34"/>
      <c r="D5" s="32"/>
      <c r="E5" s="29" t="s">
        <v>17</v>
      </c>
      <c r="F5" s="29"/>
      <c r="G5" s="29" t="s">
        <v>18</v>
      </c>
      <c r="H5" s="29"/>
      <c r="I5" s="29" t="s">
        <v>20</v>
      </c>
      <c r="J5" s="29"/>
      <c r="K5" s="27"/>
      <c r="L5" s="27"/>
      <c r="M5" s="27"/>
      <c r="N5" s="28"/>
    </row>
    <row r="6" spans="1:14" ht="89.25">
      <c r="A6" s="22">
        <v>1</v>
      </c>
      <c r="B6" s="25" t="s">
        <v>21</v>
      </c>
      <c r="C6" s="23" t="s">
        <v>15</v>
      </c>
      <c r="D6" s="16">
        <v>10</v>
      </c>
      <c r="E6" s="17">
        <v>102.36</v>
      </c>
      <c r="F6" s="8">
        <f t="shared" ref="F6:F25" si="0">D6*E6</f>
        <v>1023.6</v>
      </c>
      <c r="G6" s="17">
        <v>102.91</v>
      </c>
      <c r="H6" s="8">
        <f t="shared" ref="H6:H25" si="1">G6*D6</f>
        <v>1029.0999999999999</v>
      </c>
      <c r="I6" s="17">
        <v>103.02</v>
      </c>
      <c r="J6" s="8">
        <f t="shared" ref="J6:J25" si="2">I6*D6</f>
        <v>1030.2</v>
      </c>
      <c r="K6" s="8">
        <f t="shared" ref="K6:K25" si="3">(E6+G6+I6)/3</f>
        <v>102.76333333333332</v>
      </c>
      <c r="L6" s="6">
        <f t="shared" ref="L6:L25" si="4">STDEV(E6,G6,I6)</f>
        <v>0.35360052790874325</v>
      </c>
      <c r="M6" s="9">
        <f t="shared" ref="M6:M25" si="5">L6/K6</f>
        <v>3.4409211577612958E-3</v>
      </c>
      <c r="N6" s="10">
        <f t="shared" ref="N6:N25" si="6">ROUND(K6,2)*D6</f>
        <v>1027.6000000000001</v>
      </c>
    </row>
    <row r="7" spans="1:14" ht="90.75" customHeight="1">
      <c r="A7" s="22">
        <v>2</v>
      </c>
      <c r="B7" s="25" t="s">
        <v>22</v>
      </c>
      <c r="C7" s="23" t="s">
        <v>15</v>
      </c>
      <c r="D7" s="16">
        <v>260</v>
      </c>
      <c r="E7" s="18">
        <v>31.76</v>
      </c>
      <c r="F7" s="8">
        <f t="shared" si="0"/>
        <v>8257.6</v>
      </c>
      <c r="G7" s="18">
        <v>31.98</v>
      </c>
      <c r="H7" s="8">
        <f t="shared" si="1"/>
        <v>8314.7999999999993</v>
      </c>
      <c r="I7" s="18">
        <v>32.64</v>
      </c>
      <c r="J7" s="8">
        <f t="shared" si="2"/>
        <v>8486.4</v>
      </c>
      <c r="K7" s="8">
        <f t="shared" si="3"/>
        <v>32.126666666666665</v>
      </c>
      <c r="L7" s="6">
        <f t="shared" si="4"/>
        <v>0.45796651988282749</v>
      </c>
      <c r="M7" s="9">
        <f t="shared" si="5"/>
        <v>1.4255027595439744E-2</v>
      </c>
      <c r="N7" s="10">
        <f t="shared" si="6"/>
        <v>8353.8000000000011</v>
      </c>
    </row>
    <row r="8" spans="1:14" ht="38.25">
      <c r="A8" s="22">
        <v>3</v>
      </c>
      <c r="B8" s="25" t="s">
        <v>23</v>
      </c>
      <c r="C8" s="23" t="s">
        <v>15</v>
      </c>
      <c r="D8" s="16">
        <v>2</v>
      </c>
      <c r="E8" s="18">
        <v>128.87</v>
      </c>
      <c r="F8" s="8">
        <f t="shared" si="0"/>
        <v>257.74</v>
      </c>
      <c r="G8" s="18">
        <v>128.65</v>
      </c>
      <c r="H8" s="8">
        <f t="shared" si="1"/>
        <v>257.3</v>
      </c>
      <c r="I8" s="18">
        <v>129.53</v>
      </c>
      <c r="J8" s="8">
        <f t="shared" si="2"/>
        <v>259.06</v>
      </c>
      <c r="K8" s="8">
        <f t="shared" si="3"/>
        <v>129.01666666666665</v>
      </c>
      <c r="L8" s="6">
        <f t="shared" si="4"/>
        <v>0.45796651989424664</v>
      </c>
      <c r="M8" s="9">
        <f t="shared" si="5"/>
        <v>3.5496694475719934E-3</v>
      </c>
      <c r="N8" s="10">
        <f t="shared" si="6"/>
        <v>258.04000000000002</v>
      </c>
    </row>
    <row r="9" spans="1:14" ht="63.75">
      <c r="A9" s="22">
        <v>4</v>
      </c>
      <c r="B9" s="24" t="s">
        <v>24</v>
      </c>
      <c r="C9" s="23" t="s">
        <v>15</v>
      </c>
      <c r="D9" s="16">
        <v>5</v>
      </c>
      <c r="E9" s="18">
        <v>541.46</v>
      </c>
      <c r="F9" s="8">
        <f t="shared" si="0"/>
        <v>2707.3</v>
      </c>
      <c r="G9" s="18">
        <v>542.23</v>
      </c>
      <c r="H9" s="8">
        <f t="shared" si="1"/>
        <v>2711.15</v>
      </c>
      <c r="I9" s="18">
        <v>542.34</v>
      </c>
      <c r="J9" s="8">
        <f t="shared" si="2"/>
        <v>2711.7000000000003</v>
      </c>
      <c r="K9" s="8">
        <f t="shared" si="3"/>
        <v>542.0100000000001</v>
      </c>
      <c r="L9" s="6">
        <f t="shared" si="4"/>
        <v>0.47947888378946835</v>
      </c>
      <c r="M9" s="9">
        <f t="shared" si="5"/>
        <v>8.8463106545906577E-4</v>
      </c>
      <c r="N9" s="10">
        <f t="shared" si="6"/>
        <v>2710.05</v>
      </c>
    </row>
    <row r="10" spans="1:14" ht="51">
      <c r="A10" s="22">
        <v>5</v>
      </c>
      <c r="B10" s="24" t="s">
        <v>25</v>
      </c>
      <c r="C10" s="23" t="s">
        <v>15</v>
      </c>
      <c r="D10" s="16">
        <v>45</v>
      </c>
      <c r="E10" s="18">
        <v>809.66</v>
      </c>
      <c r="F10" s="8">
        <f t="shared" si="0"/>
        <v>36434.699999999997</v>
      </c>
      <c r="G10" s="18">
        <v>809.66</v>
      </c>
      <c r="H10" s="8">
        <f t="shared" si="1"/>
        <v>36434.699999999997</v>
      </c>
      <c r="I10" s="18">
        <v>810.32</v>
      </c>
      <c r="J10" s="8">
        <f t="shared" si="2"/>
        <v>36464.400000000001</v>
      </c>
      <c r="K10" s="8">
        <f t="shared" si="3"/>
        <v>809.88</v>
      </c>
      <c r="L10" s="6">
        <f t="shared" si="4"/>
        <v>0.38105117766520025</v>
      </c>
      <c r="M10" s="9">
        <f t="shared" si="5"/>
        <v>4.7050325685928812E-4</v>
      </c>
      <c r="N10" s="10">
        <f t="shared" si="6"/>
        <v>36444.6</v>
      </c>
    </row>
    <row r="11" spans="1:14" ht="38.25">
      <c r="A11" s="22">
        <v>6</v>
      </c>
      <c r="B11" s="24" t="s">
        <v>26</v>
      </c>
      <c r="C11" s="23" t="s">
        <v>15</v>
      </c>
      <c r="D11" s="16">
        <v>1</v>
      </c>
      <c r="E11" s="18">
        <v>123.28</v>
      </c>
      <c r="F11" s="8">
        <f t="shared" si="0"/>
        <v>123.28</v>
      </c>
      <c r="G11" s="18">
        <v>123.28</v>
      </c>
      <c r="H11" s="8">
        <f t="shared" si="1"/>
        <v>123.28</v>
      </c>
      <c r="I11" s="18">
        <v>124.16</v>
      </c>
      <c r="J11" s="8">
        <f t="shared" si="2"/>
        <v>124.16</v>
      </c>
      <c r="K11" s="8">
        <f t="shared" si="3"/>
        <v>123.57333333333334</v>
      </c>
      <c r="L11" s="6">
        <f t="shared" si="4"/>
        <v>0.50806823688277303</v>
      </c>
      <c r="M11" s="9">
        <f t="shared" si="5"/>
        <v>4.1114714896642182E-3</v>
      </c>
      <c r="N11" s="10">
        <f t="shared" si="6"/>
        <v>123.57</v>
      </c>
    </row>
    <row r="12" spans="1:14" ht="65.25" customHeight="1">
      <c r="A12" s="22">
        <v>7</v>
      </c>
      <c r="B12" s="24" t="s">
        <v>27</v>
      </c>
      <c r="C12" s="23" t="s">
        <v>15</v>
      </c>
      <c r="D12" s="16">
        <v>60</v>
      </c>
      <c r="E12" s="18">
        <v>260.95999999999998</v>
      </c>
      <c r="F12" s="8">
        <f t="shared" si="0"/>
        <v>15657.599999999999</v>
      </c>
      <c r="G12" s="18">
        <v>261.51</v>
      </c>
      <c r="H12" s="8">
        <f t="shared" si="1"/>
        <v>15690.599999999999</v>
      </c>
      <c r="I12" s="18">
        <v>261.62</v>
      </c>
      <c r="J12" s="8">
        <f t="shared" si="2"/>
        <v>15697.2</v>
      </c>
      <c r="K12" s="8">
        <f t="shared" si="3"/>
        <v>261.36333333333334</v>
      </c>
      <c r="L12" s="6">
        <f t="shared" si="4"/>
        <v>0.35360052790308644</v>
      </c>
      <c r="M12" s="9">
        <f t="shared" si="5"/>
        <v>1.3529079362181117E-3</v>
      </c>
      <c r="N12" s="10">
        <f t="shared" si="6"/>
        <v>15681.6</v>
      </c>
    </row>
    <row r="13" spans="1:14" ht="87.75" customHeight="1">
      <c r="A13" s="22">
        <v>8</v>
      </c>
      <c r="B13" s="24" t="s">
        <v>28</v>
      </c>
      <c r="C13" s="23" t="s">
        <v>15</v>
      </c>
      <c r="D13" s="16">
        <v>620</v>
      </c>
      <c r="E13" s="18">
        <v>77.97</v>
      </c>
      <c r="F13" s="8">
        <f t="shared" si="0"/>
        <v>48341.4</v>
      </c>
      <c r="G13" s="18">
        <v>78.19</v>
      </c>
      <c r="H13" s="8">
        <f t="shared" si="1"/>
        <v>48477.799999999996</v>
      </c>
      <c r="I13" s="18">
        <v>78.849999999999994</v>
      </c>
      <c r="J13" s="8">
        <f t="shared" si="2"/>
        <v>48887</v>
      </c>
      <c r="K13" s="8">
        <f t="shared" si="3"/>
        <v>78.336666666666659</v>
      </c>
      <c r="L13" s="6">
        <f t="shared" si="4"/>
        <v>0.457966519882331</v>
      </c>
      <c r="M13" s="9">
        <f t="shared" si="5"/>
        <v>5.8461323332921712E-3</v>
      </c>
      <c r="N13" s="10">
        <f t="shared" si="6"/>
        <v>48570.8</v>
      </c>
    </row>
    <row r="14" spans="1:14" ht="38.25">
      <c r="A14" s="22">
        <v>9</v>
      </c>
      <c r="B14" s="24" t="s">
        <v>29</v>
      </c>
      <c r="C14" s="23" t="s">
        <v>15</v>
      </c>
      <c r="D14" s="16">
        <v>16</v>
      </c>
      <c r="E14" s="19">
        <v>192.23</v>
      </c>
      <c r="F14" s="8">
        <f t="shared" si="0"/>
        <v>3075.68</v>
      </c>
      <c r="G14" s="18">
        <v>192.01</v>
      </c>
      <c r="H14" s="8">
        <f t="shared" si="1"/>
        <v>3072.16</v>
      </c>
      <c r="I14" s="18">
        <v>192.89</v>
      </c>
      <c r="J14" s="8">
        <f t="shared" si="2"/>
        <v>3086.24</v>
      </c>
      <c r="K14" s="8">
        <f t="shared" si="3"/>
        <v>192.37666666666667</v>
      </c>
      <c r="L14" s="6">
        <f t="shared" si="4"/>
        <v>0.45796651987835912</v>
      </c>
      <c r="M14" s="9">
        <f t="shared" si="5"/>
        <v>2.3805720715178165E-3</v>
      </c>
      <c r="N14" s="10">
        <f t="shared" si="6"/>
        <v>3078.08</v>
      </c>
    </row>
    <row r="15" spans="1:14" ht="39" customHeight="1">
      <c r="A15" s="22">
        <v>10</v>
      </c>
      <c r="B15" s="24" t="s">
        <v>30</v>
      </c>
      <c r="C15" s="23" t="s">
        <v>15</v>
      </c>
      <c r="D15" s="16">
        <v>115</v>
      </c>
      <c r="E15" s="18">
        <v>424.24</v>
      </c>
      <c r="F15" s="8">
        <f t="shared" si="0"/>
        <v>48787.6</v>
      </c>
      <c r="G15" s="18">
        <v>425.01</v>
      </c>
      <c r="H15" s="8">
        <f t="shared" si="1"/>
        <v>48876.15</v>
      </c>
      <c r="I15" s="18">
        <v>425.12</v>
      </c>
      <c r="J15" s="8">
        <f t="shared" si="2"/>
        <v>48888.800000000003</v>
      </c>
      <c r="K15" s="8">
        <f t="shared" si="3"/>
        <v>424.78999999999996</v>
      </c>
      <c r="L15" s="6">
        <f t="shared" si="4"/>
        <v>0.47947888378946835</v>
      </c>
      <c r="M15" s="9">
        <f t="shared" si="5"/>
        <v>1.128743340920145E-3</v>
      </c>
      <c r="N15" s="10">
        <f t="shared" si="6"/>
        <v>48850.850000000006</v>
      </c>
    </row>
    <row r="16" spans="1:14" ht="128.25" customHeight="1">
      <c r="A16" s="22">
        <v>11</v>
      </c>
      <c r="B16" s="24" t="s">
        <v>31</v>
      </c>
      <c r="C16" s="23" t="s">
        <v>15</v>
      </c>
      <c r="D16" s="16">
        <v>75</v>
      </c>
      <c r="E16" s="18">
        <v>4029.04</v>
      </c>
      <c r="F16" s="8">
        <f t="shared" si="0"/>
        <v>302178</v>
      </c>
      <c r="G16" s="18">
        <v>4029.04</v>
      </c>
      <c r="H16" s="8">
        <f t="shared" si="1"/>
        <v>302178</v>
      </c>
      <c r="I16" s="18">
        <v>4029.7</v>
      </c>
      <c r="J16" s="8">
        <f t="shared" si="2"/>
        <v>302227.5</v>
      </c>
      <c r="K16" s="8">
        <f t="shared" si="3"/>
        <v>4029.2599999999998</v>
      </c>
      <c r="L16" s="6">
        <f t="shared" si="4"/>
        <v>0.38105117766506896</v>
      </c>
      <c r="M16" s="9">
        <f t="shared" si="5"/>
        <v>9.4571007496430857E-5</v>
      </c>
      <c r="N16" s="10">
        <f t="shared" si="6"/>
        <v>302194.5</v>
      </c>
    </row>
    <row r="17" spans="1:14" ht="102">
      <c r="A17" s="22">
        <v>12</v>
      </c>
      <c r="B17" s="24" t="s">
        <v>32</v>
      </c>
      <c r="C17" s="23" t="s">
        <v>15</v>
      </c>
      <c r="D17" s="16">
        <v>60</v>
      </c>
      <c r="E17" s="18">
        <v>77.5</v>
      </c>
      <c r="F17" s="8">
        <f t="shared" si="0"/>
        <v>4650</v>
      </c>
      <c r="G17" s="18">
        <v>77.5</v>
      </c>
      <c r="H17" s="8">
        <f t="shared" si="1"/>
        <v>4650</v>
      </c>
      <c r="I17" s="18">
        <v>78.38</v>
      </c>
      <c r="J17" s="8">
        <f t="shared" si="2"/>
        <v>4702.7999999999993</v>
      </c>
      <c r="K17" s="8">
        <f t="shared" si="3"/>
        <v>77.793333333333337</v>
      </c>
      <c r="L17" s="6">
        <f t="shared" si="4"/>
        <v>0.50806823688635316</v>
      </c>
      <c r="M17" s="9">
        <f t="shared" si="5"/>
        <v>6.5309997028839637E-3</v>
      </c>
      <c r="N17" s="10">
        <f t="shared" si="6"/>
        <v>4667.4000000000005</v>
      </c>
    </row>
    <row r="18" spans="1:14" ht="38.25">
      <c r="A18" s="22">
        <v>13</v>
      </c>
      <c r="B18" s="24" t="s">
        <v>33</v>
      </c>
      <c r="C18" s="23" t="s">
        <v>15</v>
      </c>
      <c r="D18" s="16">
        <v>4</v>
      </c>
      <c r="E18" s="18">
        <v>301.73</v>
      </c>
      <c r="F18" s="8">
        <f t="shared" si="0"/>
        <v>1206.92</v>
      </c>
      <c r="G18" s="18">
        <v>302.27999999999997</v>
      </c>
      <c r="H18" s="8">
        <f t="shared" si="1"/>
        <v>1209.1199999999999</v>
      </c>
      <c r="I18" s="18">
        <v>302.39</v>
      </c>
      <c r="J18" s="8">
        <f t="shared" si="2"/>
        <v>1209.56</v>
      </c>
      <c r="K18" s="8">
        <f t="shared" si="3"/>
        <v>302.13333333333333</v>
      </c>
      <c r="L18" s="6">
        <f t="shared" si="4"/>
        <v>0.35360052790305402</v>
      </c>
      <c r="M18" s="9">
        <f t="shared" si="5"/>
        <v>1.1703459661398523E-3</v>
      </c>
      <c r="N18" s="10">
        <f t="shared" si="6"/>
        <v>1208.52</v>
      </c>
    </row>
    <row r="19" spans="1:14" ht="102">
      <c r="A19" s="22">
        <v>14</v>
      </c>
      <c r="B19" s="24" t="s">
        <v>34</v>
      </c>
      <c r="C19" s="23" t="s">
        <v>15</v>
      </c>
      <c r="D19" s="16">
        <v>50</v>
      </c>
      <c r="E19" s="18">
        <v>596.94000000000005</v>
      </c>
      <c r="F19" s="8">
        <f t="shared" si="0"/>
        <v>29847.000000000004</v>
      </c>
      <c r="G19" s="18">
        <v>597.16</v>
      </c>
      <c r="H19" s="8">
        <f t="shared" si="1"/>
        <v>29858</v>
      </c>
      <c r="I19" s="18">
        <v>597.82000000000005</v>
      </c>
      <c r="J19" s="8">
        <f t="shared" si="2"/>
        <v>29891.000000000004</v>
      </c>
      <c r="K19" s="8">
        <f t="shared" si="3"/>
        <v>597.30666666666673</v>
      </c>
      <c r="L19" s="6">
        <f t="shared" si="4"/>
        <v>0.45796651988256049</v>
      </c>
      <c r="M19" s="9">
        <f t="shared" si="5"/>
        <v>7.6671925066279815E-4</v>
      </c>
      <c r="N19" s="10">
        <f t="shared" si="6"/>
        <v>29865.499999999996</v>
      </c>
    </row>
    <row r="20" spans="1:14" ht="38.25">
      <c r="A20" s="22">
        <v>15</v>
      </c>
      <c r="B20" s="24" t="s">
        <v>35</v>
      </c>
      <c r="C20" s="23" t="s">
        <v>15</v>
      </c>
      <c r="D20" s="16">
        <v>170</v>
      </c>
      <c r="E20" s="18">
        <v>38.51</v>
      </c>
      <c r="F20" s="8">
        <f t="shared" si="0"/>
        <v>6546.7</v>
      </c>
      <c r="G20" s="18">
        <v>38.29</v>
      </c>
      <c r="H20" s="8">
        <f t="shared" si="1"/>
        <v>6509.3</v>
      </c>
      <c r="I20" s="18">
        <v>39.17</v>
      </c>
      <c r="J20" s="8">
        <f t="shared" si="2"/>
        <v>6658.9000000000005</v>
      </c>
      <c r="K20" s="8">
        <f t="shared" si="3"/>
        <v>38.656666666666666</v>
      </c>
      <c r="L20" s="6">
        <f t="shared" si="4"/>
        <v>0.45796651988282749</v>
      </c>
      <c r="M20" s="9">
        <f t="shared" si="5"/>
        <v>1.1847025607040464E-2</v>
      </c>
      <c r="N20" s="10">
        <f t="shared" si="6"/>
        <v>6572.2</v>
      </c>
    </row>
    <row r="21" spans="1:14" ht="63.75">
      <c r="A21" s="22">
        <v>16</v>
      </c>
      <c r="B21" s="24" t="s">
        <v>36</v>
      </c>
      <c r="C21" s="23" t="s">
        <v>15</v>
      </c>
      <c r="D21" s="16">
        <v>60</v>
      </c>
      <c r="E21" s="18">
        <v>36.65</v>
      </c>
      <c r="F21" s="8">
        <f t="shared" si="0"/>
        <v>2199</v>
      </c>
      <c r="G21" s="18">
        <v>37.42</v>
      </c>
      <c r="H21" s="8">
        <f t="shared" si="1"/>
        <v>2245.2000000000003</v>
      </c>
      <c r="I21" s="18">
        <v>37.53</v>
      </c>
      <c r="J21" s="8">
        <f t="shared" si="2"/>
        <v>2251.8000000000002</v>
      </c>
      <c r="K21" s="8">
        <f t="shared" si="3"/>
        <v>37.199999999999996</v>
      </c>
      <c r="L21" s="6">
        <f t="shared" si="4"/>
        <v>0.47947888378975634</v>
      </c>
      <c r="M21" s="9">
        <f t="shared" si="5"/>
        <v>1.2889217306176247E-2</v>
      </c>
      <c r="N21" s="10">
        <f t="shared" si="6"/>
        <v>2232</v>
      </c>
    </row>
    <row r="22" spans="1:14" ht="38.25">
      <c r="A22" s="22">
        <v>17</v>
      </c>
      <c r="B22" s="24" t="s">
        <v>37</v>
      </c>
      <c r="C22" s="23" t="s">
        <v>15</v>
      </c>
      <c r="D22" s="16">
        <v>14</v>
      </c>
      <c r="E22" s="18">
        <v>96.95</v>
      </c>
      <c r="F22" s="8">
        <f t="shared" si="0"/>
        <v>1357.3</v>
      </c>
      <c r="G22" s="18">
        <v>96.95</v>
      </c>
      <c r="H22" s="8">
        <f t="shared" si="1"/>
        <v>1357.3</v>
      </c>
      <c r="I22" s="18">
        <v>97.61</v>
      </c>
      <c r="J22" s="8">
        <f t="shared" si="2"/>
        <v>1366.54</v>
      </c>
      <c r="K22" s="8">
        <f t="shared" si="3"/>
        <v>97.17</v>
      </c>
      <c r="L22" s="6">
        <f t="shared" si="4"/>
        <v>0.38105117766625668</v>
      </c>
      <c r="M22" s="9">
        <f t="shared" si="5"/>
        <v>3.9214899420217829E-3</v>
      </c>
      <c r="N22" s="10">
        <f t="shared" si="6"/>
        <v>1360.38</v>
      </c>
    </row>
    <row r="23" spans="1:14" ht="80.25" customHeight="1">
      <c r="A23" s="22">
        <v>18</v>
      </c>
      <c r="B23" s="24" t="s">
        <v>38</v>
      </c>
      <c r="C23" s="23" t="s">
        <v>15</v>
      </c>
      <c r="D23" s="16">
        <v>200</v>
      </c>
      <c r="E23" s="18">
        <v>29.68</v>
      </c>
      <c r="F23" s="8">
        <f t="shared" si="0"/>
        <v>5936</v>
      </c>
      <c r="G23" s="18">
        <v>29.68</v>
      </c>
      <c r="H23" s="8">
        <f t="shared" si="1"/>
        <v>5936</v>
      </c>
      <c r="I23" s="18">
        <v>30.56</v>
      </c>
      <c r="J23" s="8">
        <f t="shared" si="2"/>
        <v>6112</v>
      </c>
      <c r="K23" s="8">
        <f t="shared" si="3"/>
        <v>29.973333333333333</v>
      </c>
      <c r="L23" s="6">
        <f t="shared" si="4"/>
        <v>0.50806823688657698</v>
      </c>
      <c r="M23" s="9">
        <f t="shared" si="5"/>
        <v>1.6950675163030816E-2</v>
      </c>
      <c r="N23" s="10">
        <f t="shared" si="6"/>
        <v>5994</v>
      </c>
    </row>
    <row r="24" spans="1:14" ht="38.25">
      <c r="A24" s="22">
        <v>19</v>
      </c>
      <c r="B24" s="24" t="s">
        <v>39</v>
      </c>
      <c r="C24" s="23" t="s">
        <v>15</v>
      </c>
      <c r="D24" s="16">
        <v>52</v>
      </c>
      <c r="E24" s="18">
        <v>29.47</v>
      </c>
      <c r="F24" s="8">
        <f t="shared" si="0"/>
        <v>1532.44</v>
      </c>
      <c r="G24" s="18">
        <v>30.02</v>
      </c>
      <c r="H24" s="8">
        <f t="shared" si="1"/>
        <v>1561.04</v>
      </c>
      <c r="I24" s="18">
        <v>30.13</v>
      </c>
      <c r="J24" s="8">
        <f t="shared" si="2"/>
        <v>1566.76</v>
      </c>
      <c r="K24" s="8">
        <f t="shared" si="3"/>
        <v>29.873333333333331</v>
      </c>
      <c r="L24" s="6">
        <f t="shared" si="4"/>
        <v>0.35360052790295604</v>
      </c>
      <c r="M24" s="9">
        <f t="shared" si="5"/>
        <v>1.1836661277715557E-2</v>
      </c>
      <c r="N24" s="10">
        <f t="shared" si="6"/>
        <v>1553.24</v>
      </c>
    </row>
    <row r="25" spans="1:14" ht="63.75">
      <c r="A25" s="22">
        <v>20</v>
      </c>
      <c r="B25" s="24" t="s">
        <v>40</v>
      </c>
      <c r="C25" s="23" t="s">
        <v>15</v>
      </c>
      <c r="D25" s="16">
        <v>150</v>
      </c>
      <c r="E25" s="18">
        <v>38.82</v>
      </c>
      <c r="F25" s="8">
        <f t="shared" si="0"/>
        <v>5823</v>
      </c>
      <c r="G25" s="18">
        <v>39.04</v>
      </c>
      <c r="H25" s="8">
        <f t="shared" si="1"/>
        <v>5856</v>
      </c>
      <c r="I25" s="18">
        <v>39.700000000000003</v>
      </c>
      <c r="J25" s="8">
        <f t="shared" si="2"/>
        <v>5955</v>
      </c>
      <c r="K25" s="8">
        <f t="shared" si="3"/>
        <v>39.186666666666667</v>
      </c>
      <c r="L25" s="6">
        <f t="shared" si="4"/>
        <v>0.457966519882331</v>
      </c>
      <c r="M25" s="9">
        <f t="shared" si="5"/>
        <v>1.1686794484918279E-2</v>
      </c>
      <c r="N25" s="10">
        <f t="shared" si="6"/>
        <v>5878.5</v>
      </c>
    </row>
    <row r="26" spans="1:14">
      <c r="A26" s="11"/>
      <c r="B26" s="26" t="s">
        <v>10</v>
      </c>
      <c r="C26" s="12"/>
      <c r="D26" s="13"/>
      <c r="E26" s="14"/>
      <c r="F26" s="14">
        <f>SUM(F6:F25)</f>
        <v>525942.86</v>
      </c>
      <c r="G26" s="14"/>
      <c r="H26" s="14">
        <f>SUM(H6:H25)</f>
        <v>526347</v>
      </c>
      <c r="I26" s="14"/>
      <c r="J26" s="14">
        <f>SUM(J6:J25)</f>
        <v>527577.02</v>
      </c>
      <c r="K26" s="14"/>
      <c r="L26" s="14"/>
      <c r="M26" s="14"/>
      <c r="N26" s="14">
        <f>SUM(N6:N25)</f>
        <v>526625.23</v>
      </c>
    </row>
    <row r="30" spans="1:14" s="21" customFormat="1" ht="15.75">
      <c r="A30" s="20"/>
      <c r="B30" s="31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mergeCells count="16">
    <mergeCell ref="A1:N1"/>
    <mergeCell ref="B30:N3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2022-10-06T07:54:20Z</cp:lastPrinted>
  <dcterms:created xsi:type="dcterms:W3CDTF">2018-12-14T15:08:00Z</dcterms:created>
  <dcterms:modified xsi:type="dcterms:W3CDTF">2022-10-11T07:56:02Z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