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НМЦК!#REF!</definedName>
    <definedName name="_xlnm.Print_Area" localSheetId="0">НМЦК!$A$1:$N$63</definedName>
  </definedNames>
  <calcPr calcId="114210"/>
</workbook>
</file>

<file path=xl/calcChain.xml><?xml version="1.0" encoding="utf-8"?>
<calcChain xmlns="http://schemas.openxmlformats.org/spreadsheetml/2006/main">
  <c r="F58" i="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6"/>
  <c r="K10"/>
  <c r="N10"/>
  <c r="K11"/>
  <c r="N11"/>
  <c r="K12"/>
  <c r="N12"/>
  <c r="K13"/>
  <c r="N13"/>
  <c r="K14"/>
  <c r="N14"/>
  <c r="K15"/>
  <c r="N15"/>
  <c r="K16"/>
  <c r="N16"/>
  <c r="K17"/>
  <c r="N17"/>
  <c r="K18"/>
  <c r="N18"/>
  <c r="K19"/>
  <c r="N19"/>
  <c r="K20"/>
  <c r="N20"/>
  <c r="K21"/>
  <c r="N21"/>
  <c r="K22"/>
  <c r="N22"/>
  <c r="K23"/>
  <c r="N23"/>
  <c r="K24"/>
  <c r="N24"/>
  <c r="K25"/>
  <c r="N25"/>
  <c r="K26"/>
  <c r="N26"/>
  <c r="K27"/>
  <c r="N27"/>
  <c r="K28"/>
  <c r="N28"/>
  <c r="K29"/>
  <c r="N29"/>
  <c r="K30"/>
  <c r="N30"/>
  <c r="K31"/>
  <c r="N31"/>
  <c r="K32"/>
  <c r="N32"/>
  <c r="K33"/>
  <c r="N33"/>
  <c r="K34"/>
  <c r="N34"/>
  <c r="K35"/>
  <c r="N35"/>
  <c r="K36"/>
  <c r="N36"/>
  <c r="K37"/>
  <c r="N37"/>
  <c r="K38"/>
  <c r="N38"/>
  <c r="K39"/>
  <c r="N39"/>
  <c r="K40"/>
  <c r="N40"/>
  <c r="K41"/>
  <c r="N41"/>
  <c r="K42"/>
  <c r="N42"/>
  <c r="K43"/>
  <c r="N43"/>
  <c r="K44"/>
  <c r="N44"/>
  <c r="K45"/>
  <c r="N45"/>
  <c r="L10"/>
  <c r="M10"/>
  <c r="L11"/>
  <c r="M11"/>
  <c r="L12"/>
  <c r="M12"/>
  <c r="L13"/>
  <c r="M13"/>
  <c r="L14"/>
  <c r="M14"/>
  <c r="L15"/>
  <c r="M15"/>
  <c r="L16"/>
  <c r="M16"/>
  <c r="L17"/>
  <c r="M17"/>
  <c r="L18"/>
  <c r="M18"/>
  <c r="L19"/>
  <c r="M19"/>
  <c r="L20"/>
  <c r="M20"/>
  <c r="L21"/>
  <c r="M21"/>
  <c r="L22"/>
  <c r="M22"/>
  <c r="L23"/>
  <c r="M23"/>
  <c r="L24"/>
  <c r="M24"/>
  <c r="L25"/>
  <c r="M25"/>
  <c r="L26"/>
  <c r="M26"/>
  <c r="L27"/>
  <c r="M27"/>
  <c r="L28"/>
  <c r="M28"/>
  <c r="L29"/>
  <c r="M29"/>
  <c r="L30"/>
  <c r="M30"/>
  <c r="L31"/>
  <c r="M31"/>
  <c r="L32"/>
  <c r="M32"/>
  <c r="L33"/>
  <c r="M33"/>
  <c r="L34"/>
  <c r="M34"/>
  <c r="L35"/>
  <c r="M35"/>
  <c r="L36"/>
  <c r="M36"/>
  <c r="L37"/>
  <c r="M37"/>
  <c r="L38"/>
  <c r="M38"/>
  <c r="L39"/>
  <c r="M39"/>
  <c r="L40"/>
  <c r="M40"/>
  <c r="L41"/>
  <c r="M41"/>
  <c r="L42"/>
  <c r="M42"/>
  <c r="L43"/>
  <c r="M43"/>
  <c r="L44"/>
  <c r="M44"/>
  <c r="L45"/>
  <c r="M45"/>
  <c r="K46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K6"/>
  <c r="N6"/>
  <c r="K7"/>
  <c r="N7"/>
  <c r="K8"/>
  <c r="N8"/>
  <c r="K9"/>
  <c r="N9"/>
  <c r="N46"/>
  <c r="K47"/>
  <c r="N47"/>
  <c r="K48"/>
  <c r="N48"/>
  <c r="K49"/>
  <c r="N49"/>
  <c r="K50"/>
  <c r="N50"/>
  <c r="K51"/>
  <c r="N51"/>
  <c r="K52"/>
  <c r="N52"/>
  <c r="K53"/>
  <c r="N53"/>
  <c r="K54"/>
  <c r="N54"/>
  <c r="K55"/>
  <c r="N55"/>
  <c r="K56"/>
  <c r="N56"/>
  <c r="K57"/>
  <c r="N57"/>
  <c r="N58"/>
  <c r="J6"/>
  <c r="J7"/>
  <c r="J8"/>
  <c r="J9"/>
  <c r="J47"/>
  <c r="J48"/>
  <c r="J49"/>
  <c r="J50"/>
  <c r="J51"/>
  <c r="J52"/>
  <c r="J53"/>
  <c r="J54"/>
  <c r="J55"/>
  <c r="J56"/>
  <c r="J57"/>
  <c r="J58"/>
  <c r="H6"/>
  <c r="H7"/>
  <c r="H8"/>
  <c r="H9"/>
  <c r="H48"/>
  <c r="H49"/>
  <c r="H50"/>
  <c r="H51"/>
  <c r="H52"/>
  <c r="H53"/>
  <c r="H54"/>
  <c r="H55"/>
  <c r="H56"/>
  <c r="H57"/>
  <c r="H58"/>
  <c r="L6"/>
  <c r="M6"/>
  <c r="L7"/>
  <c r="M7"/>
  <c r="L8"/>
  <c r="M8"/>
  <c r="L9"/>
  <c r="M9"/>
  <c r="L46"/>
  <c r="M46"/>
  <c r="L47"/>
  <c r="M47"/>
  <c r="L48"/>
  <c r="M48"/>
  <c r="L49"/>
  <c r="M49"/>
  <c r="L50"/>
  <c r="M50"/>
  <c r="L51"/>
  <c r="M51"/>
  <c r="L52"/>
  <c r="M52"/>
  <c r="L53"/>
  <c r="M53"/>
  <c r="L54"/>
  <c r="M54"/>
  <c r="L55"/>
  <c r="M55"/>
  <c r="L56"/>
  <c r="M56"/>
  <c r="L57"/>
  <c r="M57"/>
</calcChain>
</file>

<file path=xl/sharedStrings.xml><?xml version="1.0" encoding="utf-8"?>
<sst xmlns="http://schemas.openxmlformats.org/spreadsheetml/2006/main" count="128" uniqueCount="73">
  <si>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</si>
  <si>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</si>
  <si>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</si>
  <si>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</si>
  <si>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</si>
  <si>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</si>
  <si>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</si>
  <si>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</si>
  <si>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</si>
  <si>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</si>
  <si>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</si>
  <si>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</si>
  <si>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</si>
  <si>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</si>
  <si>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</si>
  <si>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упак.</t>
  </si>
  <si>
    <t>Поставка лекарственных препаратов (Препараты, действующие на сердечно-сосудистую систему. Препараты гормональные. Препараты поджелудочной железы. Кровезаменители. Препараты и средства медицинские и ветеринарные прочие.)</t>
  </si>
  <si>
    <t>Источник 1
 КП № 2986-27/09/22-15
от 27.09.2022</t>
  </si>
  <si>
    <t>Источник 3
 КП № 5023-22 от 29.09.2022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</si>
  <si>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1 033 933,75 рубля </t>
    </r>
    <r>
      <rPr>
        <sz val="12"/>
        <rFont val="Times New Roman"/>
        <family val="1"/>
        <charset val="204"/>
      </rPr>
      <t>(Один миллион тридцать три тысячи девятьсот тридцать три рубля 75 копеек).</t>
    </r>
  </si>
  <si>
    <t>Источник 2
 КП № 2996-138
от 29.09.2022</t>
  </si>
  <si>
    <t>Алоглиптин таблетки покрытые пленочной оболочкой, 25 мг, 7 шт. - блистеры (4) - пачки картонные</t>
  </si>
  <si>
    <t>Аминокислоты для парентерального питания раствор для инфузий 10%, 500 мл - флаконы (10) - коробки картонные</t>
  </si>
  <si>
    <t>Амиодарон таблетки, 200 мг, 10 шт. - упаковки ячейковые контурные х3 - пачки картонные</t>
  </si>
  <si>
    <t>Амлодипин таблетки 5 мг, 10 шт. - упаковки ячейковые контурные х3 - пачки картонные</t>
  </si>
  <si>
    <t>Бисопролол таблетки покрытые пленочной оболочкой 5 мг,</t>
  </si>
  <si>
    <t>10 шт.- блистеры из х6-пачки картонные</t>
  </si>
  <si>
    <t xml:space="preserve">Винпоцетин концентрат для приготовления раствора для инфузий 5 мг/мл, 2 мл - ампулы х5 - упаковки ячейковые контурные х2 - пачки картонные </t>
  </si>
  <si>
    <t>Винпоцетин таблетки, 5 мг, 10 шт. - упаковки ячейковые контурные (5) - пачки картонные</t>
  </si>
  <si>
    <t>Вода растворитель для приготовления лекарственных форм для инъекций, 10 мл - ампулы х10 /в комплекте с ножом ампульным или скарификатором/ - пачки картонные</t>
  </si>
  <si>
    <t>Вода растворитель для приготовления лекарственных форм для инъекций, 2 мл - ампулы х10 /в комплекте с ножом ампульным или скарификатором/ - пачки картонные</t>
  </si>
  <si>
    <t>Вода растворитель для приготовления лекарственных форм для инъекций, 500 мл - контейнер (20) / с 2 портами / - ящик картонный (для стационаров)</t>
  </si>
  <si>
    <t>Вода растворитель для приготовления лекарственных форм для инъекций, 200 мл - бутылки (6)  ящик картонный (для стационаров)</t>
  </si>
  <si>
    <t xml:space="preserve">Гидрохлортиазид таблетки 25 мг, 20 шт. - упаковки ячейковые контурные - пачки картонные   </t>
  </si>
  <si>
    <t>Дапаглифлозин таблетки покрытые пленочной оболочкой, 10 мг, 10 шт. - блистер (3) - пачки картонные</t>
  </si>
  <si>
    <t>Дигоксин таблетки, 0,25 мг, 50 шт. - флакон (1) - пачка картонная</t>
  </si>
  <si>
    <t>Допамин концентрат для приготовления раствора для инфузий 40 мг/мл, 5 мл - ампулы (10) /в комплекте с ножом ампульным или скарификатором, если необходим для ампул данного типа/ - коробки картонные</t>
  </si>
  <si>
    <t>Допамин раствор для инъекций, 0.5%, 5 мл - ампула (10) - пачка картонная</t>
  </si>
  <si>
    <t xml:space="preserve">Актрапид НМ раствор для инъекций 100 МЕ/мл, 10 мл - флаконы - пачки картонные </t>
  </si>
  <si>
    <t xml:space="preserve">Протафан НМ суспензия для подкожного введения 100 МЕ/мл, 10 мл - флаконы - пачки картонные </t>
  </si>
  <si>
    <t>Калия хлорид концентрат для приготовления раствора для инфузий 40 мг/мл, 10 мл - ампулы х10 /в комплекте с ножом ампульным или скарификатором, если необходим для ампул данного типа/ - пачки картонные</t>
  </si>
  <si>
    <t>Калия+магния аспарагинат раствор для внутривенного введения, 10 мл - ампулы х10 - упаковки контурные пластиковые (поддоны) - пачки картонные.</t>
  </si>
  <si>
    <t xml:space="preserve">Калия-магния аспарагинат таблетки, 1175 мг+175 мг 8 шт. - упаковки чейковые контурные х7 - пачки картонные </t>
  </si>
  <si>
    <t>Каптоприл таблетки 25 мг, 10 шт. - упаковки ячейковые контурные х4 - пачки картонные</t>
  </si>
  <si>
    <t>Карведилол таблетки 25 мг, 30 шт. - упаковки ячейковые контурные х1 - пачки картонные</t>
  </si>
  <si>
    <r>
      <t>Ксилен</t>
    </r>
    <r>
      <rPr>
        <b/>
        <sz val="10"/>
        <color indexed="8"/>
        <rFont val="Times New Roman"/>
        <family val="1"/>
        <charset val="204"/>
      </rPr>
      <t xml:space="preserve"> капли назальные 0.05%, 10 мл - флакон-капельницы полимерные - пачки картонные </t>
    </r>
    <r>
      <rPr>
        <b/>
        <sz val="10"/>
        <color indexed="10"/>
        <rFont val="Times New Roman"/>
        <family val="1"/>
        <charset val="204"/>
      </rPr>
      <t xml:space="preserve">не содержит в составе масло листьев эвкалипта </t>
    </r>
  </si>
  <si>
    <r>
      <t xml:space="preserve">Ксилометазолин капли назальные 0.1%, 10 мл - флакон-капельницы полимерные - пачки картонные </t>
    </r>
    <r>
      <rPr>
        <b/>
        <sz val="10"/>
        <color indexed="10"/>
        <rFont val="Times New Roman"/>
        <family val="1"/>
        <charset val="204"/>
      </rPr>
      <t xml:space="preserve"> </t>
    </r>
  </si>
  <si>
    <t>Лизиноприл таблетки, 10 мг, 10 шт. - упаковки ячейковые контурные (3) - пачки картонные</t>
  </si>
  <si>
    <t>Лозартан таблетки покрытые пленочной оболочкой 25 мг, 10 шт. - упаковки ячейковые контурные х3 - пачки картонные</t>
  </si>
  <si>
    <t>Магния сульфат раствор для внутривенного введения 250 мг/мл, 10 мл - ампулы х10 - пачки картонные</t>
  </si>
  <si>
    <t>Магния сульфат раствор для внутривенного введения 250 мг/мл, 5 мл - ампулы х10 /в комплекте с ножом ампульным или скарификатором, если необходим для ампул данного типа/ - пачки картонные</t>
  </si>
  <si>
    <t xml:space="preserve">Меглюмина натрия сукцинат раствор для инфузий 1,5 %, 400 мл - бутылка (1) - пачка картонная </t>
  </si>
  <si>
    <t xml:space="preserve">Метопролол таблетки 50 мг, 50 шт. - банки темного стекла - пачки картонные </t>
  </si>
  <si>
    <t>Моксонидин таблетки покрытые пленочной оболочкой, 200 мкг, 60 шт. -  - пачки картонные</t>
  </si>
  <si>
    <t>Натрия хлорид раствор для инъекций 0.9%, 10 мл - ампулы х10 /в комплекте с ножом ампульным или скарификатором/ - пачки картонные</t>
  </si>
  <si>
    <t>Натрия хлорид раствор для инфузий 0.9%, 500 мл - контейнеры полимерные из ПВХ - пакеты полимерныех20</t>
  </si>
  <si>
    <t>Натрия хлорид раствор для инфузий 0.9%, 400 мл - бутылки стеклянные для крови и кровезаменителей х20</t>
  </si>
  <si>
    <t>Натрия хлорид раствор для инфузий 0,9%, 1000 мл - контейнеры /с 1-портом/ х6</t>
  </si>
  <si>
    <t xml:space="preserve">Рингера раствор раствор для инфузий,  250 мл - контейнеры полимерные х24 - мешки полимерные </t>
  </si>
  <si>
    <t xml:space="preserve">Рингера раствор раствор для инфузий,  500 мл - контейнеры полимерные х12 - мешки полимерные </t>
  </si>
  <si>
    <t>Натрия тиосульфат раствор для внутривенного введения, 300 мг/мл, 10 мл - ампулы (10) / / - пачки картонные</t>
  </si>
  <si>
    <t>Норэпинефрин концентрат д/приг раствора для в/в введ 2 мг/мл 4 мл амп (10), пач.к.</t>
  </si>
  <si>
    <t>Нитроглицерин концентрат для приготовления раствора для инфузий 1 мг/мл, 10 мл - ампулы х10 /в комплекте с ножом ампульным или скарификатором, если необходим для ампул данного типа/ - пачки картонные. Температура хранения до 25º С. Срок годности не менее 5 лет</t>
  </si>
  <si>
    <t>Нитроглицерин спрей подъязычный дозированный, 0,4 мг/доза, 200 доз (10 мл/ 8 г) - флаконы полимерные с дозирующей насадкой-распылителем (1) - пачки картонные</t>
  </si>
  <si>
    <t>Оксибупрокаин капли глазные, 0.4%, 5 мл - флакон-капельницы (1) - пачки картонные</t>
  </si>
  <si>
    <t>Омепразол капсулы  кишечнорастворимые 20 мг,  30 шт. - пачки картонные</t>
  </si>
  <si>
    <t xml:space="preserve">Мезим форте таблетки покрытые кишечнорастворимой оболочкой (в РУ - таблетки покрытые оболочкой) 4.2+3.5+0.25 тыс.Ед.Евр.Ф., 20 шт. - упаковки ячейковые контурные х4 - пачки картонные </t>
  </si>
  <si>
    <t>Панкреатин капсулы кишечнорастворимые, 10000 ЕД, 20 шт. - флакон (1) - пачка картонная</t>
  </si>
  <si>
    <t xml:space="preserve">Периндоприла аргинин таблетки покрытые пленочной оболочкой 5 мг, 30 шт. – флаконы х1 - пачки картонные </t>
  </si>
  <si>
    <t xml:space="preserve">Смектит диоктаэдрический порошок для приготовления суспензии для приема внутрь 3 г - пакетики х30 - пачки картонные </t>
  </si>
  <si>
    <t>Спиронолактон капсулы 50 мг, 10 шт. - упаковки ячейковые контурные х3 - пачки картонные</t>
  </si>
  <si>
    <t>Спиронолактон таблетки, 25 мг, 10 шт. - упаковки ячейковые контурные (2) - пачки картонные</t>
  </si>
  <si>
    <t>Фуросемид раствор для внутривенного и внутримышечного введения 10 мг/мл, 2 мл - ампулы х10 /в комплекте с ножом ампульным или скарификатором/ - пачки картонные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</si>
</sst>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1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" fillId="0" borderId="0"/>
    <xf numFmtId="0" fontId="28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9" fillId="0" borderId="0"/>
    <xf numFmtId="0" fontId="3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Border="0" applyProtection="0"/>
  </cellStyleXfs>
  <cellXfs count="36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0" fontId="26" fillId="0" borderId="2" xfId="0" applyFont="1" applyBorder="1" applyAlignment="1">
      <alignment wrapText="1"/>
    </xf>
    <xf numFmtId="0" fontId="18" fillId="9" borderId="3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right" vertical="center" wrapText="1"/>
    </xf>
    <xf numFmtId="0" fontId="23" fillId="0" borderId="2" xfId="0" applyFont="1" applyBorder="1" applyAlignment="1">
      <alignment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25" fillId="0" borderId="2" xfId="18" applyFont="1" applyFill="1" applyBorder="1" applyAlignment="1">
      <alignment horizontal="center" vertical="center"/>
    </xf>
    <xf numFmtId="4" fontId="25" fillId="0" borderId="2" xfId="18" applyNumberFormat="1" applyFont="1" applyBorder="1" applyAlignment="1">
      <alignment horizontal="center" vertical="center"/>
    </xf>
    <xf numFmtId="4" fontId="25" fillId="0" borderId="2" xfId="18" applyNumberFormat="1" applyFont="1" applyFill="1" applyBorder="1" applyAlignment="1">
      <alignment horizontal="center" vertical="center"/>
    </xf>
    <xf numFmtId="4" fontId="25" fillId="9" borderId="2" xfId="18" applyNumberFormat="1" applyFont="1" applyFill="1" applyBorder="1" applyAlignment="1">
      <alignment horizontal="center" vertical="center"/>
    </xf>
    <xf numFmtId="0" fontId="25" fillId="0" borderId="2" xfId="18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8954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8954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8954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8954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57</xdr:row>
      <xdr:rowOff>0</xdr:rowOff>
    </xdr:from>
    <xdr:to>
      <xdr:col>13</xdr:col>
      <xdr:colOff>1390650</xdr:colOff>
      <xdr:row>57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5442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57</xdr:row>
      <xdr:rowOff>0</xdr:rowOff>
    </xdr:from>
    <xdr:to>
      <xdr:col>13</xdr:col>
      <xdr:colOff>1390650</xdr:colOff>
      <xdr:row>57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5442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57</xdr:row>
      <xdr:rowOff>0</xdr:rowOff>
    </xdr:from>
    <xdr:to>
      <xdr:col>13</xdr:col>
      <xdr:colOff>1390650</xdr:colOff>
      <xdr:row>57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5442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57</xdr:row>
      <xdr:rowOff>0</xdr:rowOff>
    </xdr:from>
    <xdr:to>
      <xdr:col>13</xdr:col>
      <xdr:colOff>1390650</xdr:colOff>
      <xdr:row>57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5442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57</xdr:row>
      <xdr:rowOff>0</xdr:rowOff>
    </xdr:from>
    <xdr:to>
      <xdr:col>13</xdr:col>
      <xdr:colOff>1390650</xdr:colOff>
      <xdr:row>57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5442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57</xdr:row>
      <xdr:rowOff>0</xdr:rowOff>
    </xdr:from>
    <xdr:to>
      <xdr:col>13</xdr:col>
      <xdr:colOff>1390650</xdr:colOff>
      <xdr:row>57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5442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57</xdr:row>
      <xdr:rowOff>0</xdr:rowOff>
    </xdr:from>
    <xdr:to>
      <xdr:col>13</xdr:col>
      <xdr:colOff>1390650</xdr:colOff>
      <xdr:row>57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5442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57</xdr:row>
      <xdr:rowOff>0</xdr:rowOff>
    </xdr:from>
    <xdr:to>
      <xdr:col>13</xdr:col>
      <xdr:colOff>1390650</xdr:colOff>
      <xdr:row>57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5442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57</xdr:row>
      <xdr:rowOff>0</xdr:rowOff>
    </xdr:from>
    <xdr:to>
      <xdr:col>13</xdr:col>
      <xdr:colOff>1390650</xdr:colOff>
      <xdr:row>57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5442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57</xdr:row>
      <xdr:rowOff>0</xdr:rowOff>
    </xdr:from>
    <xdr:to>
      <xdr:col>13</xdr:col>
      <xdr:colOff>1390650</xdr:colOff>
      <xdr:row>57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5442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57</xdr:row>
      <xdr:rowOff>0</xdr:rowOff>
    </xdr:from>
    <xdr:to>
      <xdr:col>13</xdr:col>
      <xdr:colOff>1390650</xdr:colOff>
      <xdr:row>57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5442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62"/>
  <sheetViews>
    <sheetView tabSelected="1" zoomScaleNormal="130" workbookViewId="0">
      <selection activeCell="G8" sqref="G8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4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15.7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36.75" customHeight="1">
      <c r="A2" s="32" t="s">
        <v>16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51">
      <c r="A3" s="33" t="s">
        <v>1</v>
      </c>
      <c r="B3" s="34" t="s">
        <v>11</v>
      </c>
      <c r="C3" s="33" t="s">
        <v>7</v>
      </c>
      <c r="D3" s="31" t="s">
        <v>6</v>
      </c>
      <c r="E3" s="26" t="s">
        <v>2</v>
      </c>
      <c r="F3" s="26"/>
      <c r="G3" s="26"/>
      <c r="H3" s="26"/>
      <c r="I3" s="26"/>
      <c r="J3" s="26"/>
      <c r="K3" s="26" t="s">
        <v>3</v>
      </c>
      <c r="L3" s="26"/>
      <c r="M3" s="26"/>
      <c r="N3" s="8" t="s">
        <v>4</v>
      </c>
    </row>
    <row r="4" spans="1:14" ht="45.75" customHeight="1">
      <c r="A4" s="33"/>
      <c r="B4" s="34"/>
      <c r="C4" s="33"/>
      <c r="D4" s="31"/>
      <c r="E4" s="8" t="s">
        <v>13</v>
      </c>
      <c r="F4" s="8" t="s">
        <v>14</v>
      </c>
      <c r="G4" s="8" t="s">
        <v>13</v>
      </c>
      <c r="H4" s="8" t="s">
        <v>14</v>
      </c>
      <c r="I4" s="8" t="s">
        <v>13</v>
      </c>
      <c r="J4" s="8" t="s">
        <v>14</v>
      </c>
      <c r="K4" s="26" t="s">
        <v>8</v>
      </c>
      <c r="L4" s="26" t="s">
        <v>5</v>
      </c>
      <c r="M4" s="26" t="s">
        <v>9</v>
      </c>
      <c r="N4" s="27" t="s">
        <v>12</v>
      </c>
    </row>
    <row r="5" spans="1:14" ht="42" customHeight="1">
      <c r="A5" s="33"/>
      <c r="B5" s="35"/>
      <c r="C5" s="33"/>
      <c r="D5" s="31"/>
      <c r="E5" s="28" t="s">
        <v>17</v>
      </c>
      <c r="F5" s="28"/>
      <c r="G5" s="28" t="s">
        <v>20</v>
      </c>
      <c r="H5" s="28"/>
      <c r="I5" s="28" t="s">
        <v>18</v>
      </c>
      <c r="J5" s="28"/>
      <c r="K5" s="26"/>
      <c r="L5" s="26"/>
      <c r="M5" s="26"/>
      <c r="N5" s="27"/>
    </row>
    <row r="6" spans="1:14" ht="38.25">
      <c r="A6" s="16">
        <v>1</v>
      </c>
      <c r="B6" s="19" t="s">
        <v>21</v>
      </c>
      <c r="C6" s="17" t="s">
        <v>15</v>
      </c>
      <c r="D6" s="21">
        <v>1</v>
      </c>
      <c r="E6" s="22">
        <v>1254.8900000000001</v>
      </c>
      <c r="F6" s="9">
        <f t="shared" ref="F6:F57" si="0">D6*E6</f>
        <v>1254.8900000000001</v>
      </c>
      <c r="G6" s="23">
        <v>1255.77</v>
      </c>
      <c r="H6" s="9">
        <f t="shared" ref="H6:H57" si="1">G6*D6</f>
        <v>1255.77</v>
      </c>
      <c r="I6" s="23">
        <v>1255.1099999999999</v>
      </c>
      <c r="J6" s="9">
        <f t="shared" ref="J6:J57" si="2">I6*D6</f>
        <v>1255.1099999999999</v>
      </c>
      <c r="K6" s="9">
        <f t="shared" ref="K6:K57" si="3">(E6+G6+I6)/3</f>
        <v>1255.2566666666664</v>
      </c>
      <c r="L6" s="7">
        <f t="shared" ref="L6:L57" si="4">STDEV(E6,G6,I6)</f>
        <v>0.45796651988251497</v>
      </c>
      <c r="M6" s="10">
        <f t="shared" ref="M6:M57" si="5">L6/K6</f>
        <v>3.6483894652290105E-4</v>
      </c>
      <c r="N6" s="11">
        <f t="shared" ref="N6:N57" si="6">ROUND(K6,2)*D6</f>
        <v>1255.26</v>
      </c>
    </row>
    <row r="7" spans="1:14" ht="51">
      <c r="A7" s="16">
        <v>2</v>
      </c>
      <c r="B7" s="19" t="s">
        <v>22</v>
      </c>
      <c r="C7" s="17" t="s">
        <v>15</v>
      </c>
      <c r="D7" s="21">
        <v>7</v>
      </c>
      <c r="E7" s="24">
        <v>4196.3100000000004</v>
      </c>
      <c r="F7" s="9">
        <f t="shared" si="0"/>
        <v>29374.170000000002</v>
      </c>
      <c r="G7" s="23">
        <v>4196.42</v>
      </c>
      <c r="H7" s="9">
        <f t="shared" si="1"/>
        <v>29374.940000000002</v>
      </c>
      <c r="I7" s="23">
        <v>4195.54</v>
      </c>
      <c r="J7" s="9">
        <f t="shared" si="2"/>
        <v>29368.78</v>
      </c>
      <c r="K7" s="9">
        <f t="shared" si="3"/>
        <v>4196.09</v>
      </c>
      <c r="L7" s="7">
        <f t="shared" si="4"/>
        <v>0.47947888378961179</v>
      </c>
      <c r="M7" s="10">
        <f t="shared" si="5"/>
        <v>1.1426801708009404E-4</v>
      </c>
      <c r="N7" s="11">
        <f t="shared" si="6"/>
        <v>29372.63</v>
      </c>
    </row>
    <row r="8" spans="1:14" ht="38.25">
      <c r="A8" s="16">
        <v>3</v>
      </c>
      <c r="B8" s="19" t="s">
        <v>23</v>
      </c>
      <c r="C8" s="17" t="s">
        <v>15</v>
      </c>
      <c r="D8" s="21">
        <v>13</v>
      </c>
      <c r="E8" s="24">
        <v>184.35</v>
      </c>
      <c r="F8" s="9">
        <f t="shared" si="0"/>
        <v>2396.5499999999997</v>
      </c>
      <c r="G8" s="23">
        <v>185.01</v>
      </c>
      <c r="H8" s="9">
        <f t="shared" si="1"/>
        <v>2405.13</v>
      </c>
      <c r="I8" s="23">
        <v>184.35</v>
      </c>
      <c r="J8" s="9">
        <f t="shared" si="2"/>
        <v>2396.5499999999997</v>
      </c>
      <c r="K8" s="9">
        <f t="shared" si="3"/>
        <v>184.57000000000002</v>
      </c>
      <c r="L8" s="7">
        <f t="shared" si="4"/>
        <v>0.38105117766515101</v>
      </c>
      <c r="M8" s="10">
        <f t="shared" si="5"/>
        <v>2.0645347438107546E-3</v>
      </c>
      <c r="N8" s="11">
        <f t="shared" si="6"/>
        <v>2399.41</v>
      </c>
    </row>
    <row r="9" spans="1:14" ht="38.25">
      <c r="A9" s="16">
        <v>4</v>
      </c>
      <c r="B9" s="19" t="s">
        <v>24</v>
      </c>
      <c r="C9" s="17" t="s">
        <v>15</v>
      </c>
      <c r="D9" s="21">
        <v>58</v>
      </c>
      <c r="E9" s="24">
        <v>122.63</v>
      </c>
      <c r="F9" s="9">
        <f t="shared" si="0"/>
        <v>7112.54</v>
      </c>
      <c r="G9" s="23">
        <v>123.51</v>
      </c>
      <c r="H9" s="9">
        <f t="shared" si="1"/>
        <v>7163.58</v>
      </c>
      <c r="I9" s="23">
        <v>122.63</v>
      </c>
      <c r="J9" s="9">
        <f t="shared" si="2"/>
        <v>7112.54</v>
      </c>
      <c r="K9" s="9">
        <f t="shared" si="3"/>
        <v>122.92333333333333</v>
      </c>
      <c r="L9" s="7">
        <f t="shared" si="4"/>
        <v>0.50806823688993341</v>
      </c>
      <c r="M9" s="10">
        <f t="shared" si="5"/>
        <v>4.133212329283294E-3</v>
      </c>
      <c r="N9" s="11">
        <f t="shared" si="6"/>
        <v>7129.36</v>
      </c>
    </row>
    <row r="10" spans="1:14" ht="25.5">
      <c r="A10" s="16">
        <v>5</v>
      </c>
      <c r="B10" s="19" t="s">
        <v>25</v>
      </c>
      <c r="C10" s="17" t="s">
        <v>15</v>
      </c>
      <c r="D10" s="21">
        <v>49</v>
      </c>
      <c r="E10" s="24">
        <v>298.24</v>
      </c>
      <c r="F10" s="9">
        <f t="shared" si="0"/>
        <v>14613.76</v>
      </c>
      <c r="G10" s="23">
        <v>298.35000000000002</v>
      </c>
      <c r="H10" s="9">
        <f t="shared" si="1"/>
        <v>14619.150000000001</v>
      </c>
      <c r="I10" s="23">
        <v>297.69</v>
      </c>
      <c r="J10" s="9">
        <f t="shared" si="2"/>
        <v>14586.81</v>
      </c>
      <c r="K10" s="9">
        <f t="shared" si="3"/>
        <v>298.09333333333331</v>
      </c>
      <c r="L10" s="7">
        <f t="shared" si="4"/>
        <v>0.35360052790308649</v>
      </c>
      <c r="M10" s="10">
        <f t="shared" si="5"/>
        <v>1.1862074335882045E-3</v>
      </c>
      <c r="N10" s="11">
        <f t="shared" si="6"/>
        <v>14606.409999999998</v>
      </c>
    </row>
    <row r="11" spans="1:14" ht="25.5">
      <c r="A11" s="16">
        <v>6</v>
      </c>
      <c r="B11" s="19" t="s">
        <v>26</v>
      </c>
      <c r="C11" s="17" t="s">
        <v>15</v>
      </c>
      <c r="D11" s="21">
        <v>20</v>
      </c>
      <c r="E11" s="24">
        <v>114.4</v>
      </c>
      <c r="F11" s="9">
        <f t="shared" si="0"/>
        <v>2288</v>
      </c>
      <c r="G11" s="23">
        <v>115.06</v>
      </c>
      <c r="H11" s="9">
        <f t="shared" si="1"/>
        <v>2301.1999999999998</v>
      </c>
      <c r="I11" s="23">
        <v>114.18</v>
      </c>
      <c r="J11" s="9">
        <f t="shared" si="2"/>
        <v>2283.6000000000004</v>
      </c>
      <c r="K11" s="9">
        <f t="shared" si="3"/>
        <v>114.54666666666667</v>
      </c>
      <c r="L11" s="7">
        <f t="shared" si="4"/>
        <v>0.45796651988630288</v>
      </c>
      <c r="M11" s="10">
        <f t="shared" si="5"/>
        <v>3.9980781040010148E-3</v>
      </c>
      <c r="N11" s="11">
        <f t="shared" si="6"/>
        <v>2291</v>
      </c>
    </row>
    <row r="12" spans="1:14" ht="63.75">
      <c r="A12" s="16">
        <v>7</v>
      </c>
      <c r="B12" s="19" t="s">
        <v>27</v>
      </c>
      <c r="C12" s="17" t="s">
        <v>15</v>
      </c>
      <c r="D12" s="21">
        <v>2</v>
      </c>
      <c r="E12" s="24">
        <v>59.92</v>
      </c>
      <c r="F12" s="9">
        <f t="shared" si="0"/>
        <v>119.84</v>
      </c>
      <c r="G12" s="23">
        <v>60.8</v>
      </c>
      <c r="H12" s="9">
        <f t="shared" si="1"/>
        <v>121.6</v>
      </c>
      <c r="I12" s="23">
        <v>60.14</v>
      </c>
      <c r="J12" s="9">
        <f t="shared" si="2"/>
        <v>120.28</v>
      </c>
      <c r="K12" s="9">
        <f t="shared" si="3"/>
        <v>60.286666666666669</v>
      </c>
      <c r="L12" s="7">
        <f t="shared" si="4"/>
        <v>0.45796651988133802</v>
      </c>
      <c r="M12" s="10">
        <f t="shared" si="5"/>
        <v>7.5964810330864429E-3</v>
      </c>
      <c r="N12" s="11">
        <f t="shared" si="6"/>
        <v>120.58</v>
      </c>
    </row>
    <row r="13" spans="1:14" ht="38.25">
      <c r="A13" s="16">
        <v>8</v>
      </c>
      <c r="B13" s="19" t="s">
        <v>28</v>
      </c>
      <c r="C13" s="17" t="s">
        <v>15</v>
      </c>
      <c r="D13" s="21">
        <v>15</v>
      </c>
      <c r="E13" s="24">
        <v>126.13</v>
      </c>
      <c r="F13" s="9">
        <f t="shared" si="0"/>
        <v>1891.9499999999998</v>
      </c>
      <c r="G13" s="23">
        <v>126.24</v>
      </c>
      <c r="H13" s="9">
        <f t="shared" si="1"/>
        <v>1893.6</v>
      </c>
      <c r="I13" s="23">
        <v>125.36</v>
      </c>
      <c r="J13" s="9">
        <f t="shared" si="2"/>
        <v>1880.4</v>
      </c>
      <c r="K13" s="9">
        <f t="shared" si="3"/>
        <v>125.91000000000001</v>
      </c>
      <c r="L13" s="7">
        <f t="shared" si="4"/>
        <v>0.47947888378406583</v>
      </c>
      <c r="M13" s="10">
        <f t="shared" si="5"/>
        <v>3.8081080437142862E-3</v>
      </c>
      <c r="N13" s="11">
        <f t="shared" si="6"/>
        <v>1888.6499999999999</v>
      </c>
    </row>
    <row r="14" spans="1:14" ht="61.5" customHeight="1">
      <c r="A14" s="16">
        <v>9</v>
      </c>
      <c r="B14" s="19" t="s">
        <v>29</v>
      </c>
      <c r="C14" s="17" t="s">
        <v>15</v>
      </c>
      <c r="D14" s="21">
        <v>15</v>
      </c>
      <c r="E14" s="24">
        <v>49.07</v>
      </c>
      <c r="F14" s="9">
        <f t="shared" si="0"/>
        <v>736.05</v>
      </c>
      <c r="G14" s="23">
        <v>49.73</v>
      </c>
      <c r="H14" s="9">
        <f t="shared" si="1"/>
        <v>745.94999999999993</v>
      </c>
      <c r="I14" s="23">
        <v>49.07</v>
      </c>
      <c r="J14" s="9">
        <f t="shared" si="2"/>
        <v>736.05</v>
      </c>
      <c r="K14" s="9">
        <f t="shared" si="3"/>
        <v>49.29</v>
      </c>
      <c r="L14" s="7">
        <f t="shared" si="4"/>
        <v>0.38105117766446656</v>
      </c>
      <c r="M14" s="10">
        <f t="shared" si="5"/>
        <v>7.7308009264448483E-3</v>
      </c>
      <c r="N14" s="11">
        <f t="shared" si="6"/>
        <v>739.35</v>
      </c>
    </row>
    <row r="15" spans="1:14" ht="63.75">
      <c r="A15" s="16">
        <v>10</v>
      </c>
      <c r="B15" s="19" t="s">
        <v>30</v>
      </c>
      <c r="C15" s="17" t="s">
        <v>15</v>
      </c>
      <c r="D15" s="21">
        <v>2</v>
      </c>
      <c r="E15" s="24">
        <v>924.43</v>
      </c>
      <c r="F15" s="9">
        <f t="shared" si="0"/>
        <v>1848.86</v>
      </c>
      <c r="G15" s="23">
        <v>924.54</v>
      </c>
      <c r="H15" s="9">
        <f t="shared" si="1"/>
        <v>1849.08</v>
      </c>
      <c r="I15" s="23">
        <v>923.88</v>
      </c>
      <c r="J15" s="9">
        <f t="shared" si="2"/>
        <v>1847.76</v>
      </c>
      <c r="K15" s="9">
        <f t="shared" si="3"/>
        <v>924.2833333333333</v>
      </c>
      <c r="L15" s="7">
        <f t="shared" si="4"/>
        <v>0.35360052790305407</v>
      </c>
      <c r="M15" s="10">
        <f t="shared" si="5"/>
        <v>3.8256724442691176E-4</v>
      </c>
      <c r="N15" s="11">
        <f t="shared" si="6"/>
        <v>1848.56</v>
      </c>
    </row>
    <row r="16" spans="1:14" ht="63.75">
      <c r="A16" s="16">
        <v>11</v>
      </c>
      <c r="B16" s="19" t="s">
        <v>31</v>
      </c>
      <c r="C16" s="17" t="s">
        <v>15</v>
      </c>
      <c r="D16" s="21">
        <v>57</v>
      </c>
      <c r="E16" s="24">
        <v>221.06</v>
      </c>
      <c r="F16" s="9">
        <f t="shared" si="0"/>
        <v>12600.42</v>
      </c>
      <c r="G16" s="23">
        <v>221.94</v>
      </c>
      <c r="H16" s="9">
        <f t="shared" si="1"/>
        <v>12650.58</v>
      </c>
      <c r="I16" s="23">
        <v>221.06</v>
      </c>
      <c r="J16" s="9">
        <f t="shared" si="2"/>
        <v>12600.42</v>
      </c>
      <c r="K16" s="9">
        <f t="shared" si="3"/>
        <v>221.35333333333332</v>
      </c>
      <c r="L16" s="7">
        <f t="shared" si="4"/>
        <v>0.50806823690425429</v>
      </c>
      <c r="M16" s="10">
        <f t="shared" si="5"/>
        <v>2.2952816171923664E-3</v>
      </c>
      <c r="N16" s="11">
        <f t="shared" si="6"/>
        <v>12616.949999999999</v>
      </c>
    </row>
    <row r="17" spans="1:14" ht="51">
      <c r="A17" s="16">
        <v>12</v>
      </c>
      <c r="B17" s="19" t="s">
        <v>32</v>
      </c>
      <c r="C17" s="17" t="s">
        <v>15</v>
      </c>
      <c r="D17" s="21">
        <v>14</v>
      </c>
      <c r="E17" s="22">
        <v>86.3</v>
      </c>
      <c r="F17" s="9">
        <f t="shared" si="0"/>
        <v>1208.2</v>
      </c>
      <c r="G17" s="23">
        <v>86.96</v>
      </c>
      <c r="H17" s="9">
        <f t="shared" si="1"/>
        <v>1217.4399999999998</v>
      </c>
      <c r="I17" s="23">
        <v>86.08</v>
      </c>
      <c r="J17" s="9">
        <f t="shared" si="2"/>
        <v>1205.1199999999999</v>
      </c>
      <c r="K17" s="9">
        <f t="shared" si="3"/>
        <v>86.446666666666658</v>
      </c>
      <c r="L17" s="7">
        <f t="shared" si="4"/>
        <v>0.45796651988431697</v>
      </c>
      <c r="M17" s="10">
        <f t="shared" si="5"/>
        <v>5.2976770249593234E-3</v>
      </c>
      <c r="N17" s="11">
        <f t="shared" si="6"/>
        <v>1210.3</v>
      </c>
    </row>
    <row r="18" spans="1:14" ht="38.25">
      <c r="A18" s="16">
        <v>13</v>
      </c>
      <c r="B18" s="19" t="s">
        <v>33</v>
      </c>
      <c r="C18" s="17" t="s">
        <v>15</v>
      </c>
      <c r="D18" s="21">
        <v>2</v>
      </c>
      <c r="E18" s="24">
        <v>2550.17</v>
      </c>
      <c r="F18" s="9">
        <f t="shared" si="0"/>
        <v>5100.34</v>
      </c>
      <c r="G18" s="23">
        <v>2551.0500000000002</v>
      </c>
      <c r="H18" s="9">
        <f t="shared" si="1"/>
        <v>5102.1000000000004</v>
      </c>
      <c r="I18" s="23">
        <v>2550.39</v>
      </c>
      <c r="J18" s="9">
        <f t="shared" si="2"/>
        <v>5100.78</v>
      </c>
      <c r="K18" s="9">
        <f t="shared" si="3"/>
        <v>2550.5366666666669</v>
      </c>
      <c r="L18" s="7">
        <f t="shared" si="4"/>
        <v>0.45796651988264236</v>
      </c>
      <c r="M18" s="10">
        <f t="shared" si="5"/>
        <v>1.7955692457507989E-4</v>
      </c>
      <c r="N18" s="11">
        <f t="shared" si="6"/>
        <v>5101.08</v>
      </c>
    </row>
    <row r="19" spans="1:14" ht="38.25">
      <c r="A19" s="16">
        <v>14</v>
      </c>
      <c r="B19" s="19" t="s">
        <v>34</v>
      </c>
      <c r="C19" s="17" t="s">
        <v>15</v>
      </c>
      <c r="D19" s="21">
        <v>6</v>
      </c>
      <c r="E19" s="24">
        <v>34.840000000000003</v>
      </c>
      <c r="F19" s="9">
        <f t="shared" si="0"/>
        <v>209.04000000000002</v>
      </c>
      <c r="G19" s="23">
        <v>34.94</v>
      </c>
      <c r="H19" s="9">
        <f t="shared" si="1"/>
        <v>209.64</v>
      </c>
      <c r="I19" s="23">
        <v>34.06</v>
      </c>
      <c r="J19" s="9">
        <f t="shared" si="2"/>
        <v>204.36</v>
      </c>
      <c r="K19" s="9">
        <f t="shared" si="3"/>
        <v>34.613333333333337</v>
      </c>
      <c r="L19" s="7">
        <f t="shared" si="4"/>
        <v>0.48180217240421647</v>
      </c>
      <c r="M19" s="10">
        <f t="shared" si="5"/>
        <v>1.3919554287486991E-2</v>
      </c>
      <c r="N19" s="11">
        <f t="shared" si="6"/>
        <v>207.66</v>
      </c>
    </row>
    <row r="20" spans="1:14" ht="25.5">
      <c r="A20" s="16">
        <v>15</v>
      </c>
      <c r="B20" s="19" t="s">
        <v>35</v>
      </c>
      <c r="C20" s="17" t="s">
        <v>15</v>
      </c>
      <c r="D20" s="21">
        <v>23</v>
      </c>
      <c r="E20" s="24">
        <v>265.43</v>
      </c>
      <c r="F20" s="9">
        <f t="shared" si="0"/>
        <v>6104.89</v>
      </c>
      <c r="G20" s="23">
        <v>266.08999999999997</v>
      </c>
      <c r="H20" s="9">
        <f t="shared" si="1"/>
        <v>6120.07</v>
      </c>
      <c r="I20" s="23">
        <v>265.43</v>
      </c>
      <c r="J20" s="9">
        <f t="shared" si="2"/>
        <v>6104.89</v>
      </c>
      <c r="K20" s="9">
        <f t="shared" si="3"/>
        <v>265.65000000000003</v>
      </c>
      <c r="L20" s="7">
        <f t="shared" si="4"/>
        <v>0.38105117766513463</v>
      </c>
      <c r="M20" s="10">
        <f t="shared" si="5"/>
        <v>1.4344106066822306E-3</v>
      </c>
      <c r="N20" s="11">
        <f t="shared" si="6"/>
        <v>6109.95</v>
      </c>
    </row>
    <row r="21" spans="1:14" ht="89.25">
      <c r="A21" s="16">
        <v>16</v>
      </c>
      <c r="B21" s="19" t="s">
        <v>36</v>
      </c>
      <c r="C21" s="17" t="s">
        <v>15</v>
      </c>
      <c r="D21" s="21">
        <v>9</v>
      </c>
      <c r="E21" s="24">
        <v>187.68</v>
      </c>
      <c r="F21" s="9">
        <f t="shared" si="0"/>
        <v>1689.1200000000001</v>
      </c>
      <c r="G21" s="23">
        <v>188.34</v>
      </c>
      <c r="H21" s="9">
        <f t="shared" si="1"/>
        <v>1695.06</v>
      </c>
      <c r="I21" s="23">
        <v>187.68</v>
      </c>
      <c r="J21" s="9">
        <f t="shared" si="2"/>
        <v>1689.1200000000001</v>
      </c>
      <c r="K21" s="9">
        <f t="shared" si="3"/>
        <v>187.9</v>
      </c>
      <c r="L21" s="7">
        <f t="shared" si="4"/>
        <v>0.38105117766515101</v>
      </c>
      <c r="M21" s="10">
        <f t="shared" si="5"/>
        <v>2.0279466613366205E-3</v>
      </c>
      <c r="N21" s="11">
        <f t="shared" si="6"/>
        <v>1691.1000000000001</v>
      </c>
    </row>
    <row r="22" spans="1:14" ht="38.25">
      <c r="A22" s="16">
        <v>17</v>
      </c>
      <c r="B22" s="19" t="s">
        <v>37</v>
      </c>
      <c r="C22" s="17" t="s">
        <v>15</v>
      </c>
      <c r="D22" s="21">
        <v>65</v>
      </c>
      <c r="E22" s="24">
        <v>367.96</v>
      </c>
      <c r="F22" s="9">
        <f t="shared" si="0"/>
        <v>23917.399999999998</v>
      </c>
      <c r="G22" s="23">
        <v>368.07</v>
      </c>
      <c r="H22" s="9">
        <f t="shared" si="1"/>
        <v>23924.55</v>
      </c>
      <c r="I22" s="23">
        <v>367.41</v>
      </c>
      <c r="J22" s="9">
        <f t="shared" si="2"/>
        <v>23881.65</v>
      </c>
      <c r="K22" s="9">
        <f t="shared" si="3"/>
        <v>367.81333333333333</v>
      </c>
      <c r="L22" s="7">
        <f t="shared" si="4"/>
        <v>0.35360052790305407</v>
      </c>
      <c r="M22" s="10">
        <f t="shared" si="5"/>
        <v>9.6135864542626901E-4</v>
      </c>
      <c r="N22" s="11">
        <f t="shared" si="6"/>
        <v>23907.65</v>
      </c>
    </row>
    <row r="23" spans="1:14" ht="38.25">
      <c r="A23" s="16">
        <v>18</v>
      </c>
      <c r="B23" s="19" t="s">
        <v>38</v>
      </c>
      <c r="C23" s="17" t="s">
        <v>15</v>
      </c>
      <c r="D23" s="21">
        <v>40</v>
      </c>
      <c r="E23" s="24">
        <v>422.73</v>
      </c>
      <c r="F23" s="9">
        <f t="shared" si="0"/>
        <v>16909.2</v>
      </c>
      <c r="G23" s="23">
        <v>423.39</v>
      </c>
      <c r="H23" s="9">
        <f t="shared" si="1"/>
        <v>16935.599999999999</v>
      </c>
      <c r="I23" s="23">
        <v>422.51</v>
      </c>
      <c r="J23" s="9">
        <f t="shared" si="2"/>
        <v>16900.400000000001</v>
      </c>
      <c r="K23" s="9">
        <f t="shared" si="3"/>
        <v>422.87666666666672</v>
      </c>
      <c r="L23" s="7">
        <f t="shared" si="4"/>
        <v>0.45796651988254228</v>
      </c>
      <c r="M23" s="10">
        <f t="shared" si="5"/>
        <v>1.0829789297491204E-3</v>
      </c>
      <c r="N23" s="11">
        <f t="shared" si="6"/>
        <v>16915.2</v>
      </c>
    </row>
    <row r="24" spans="1:14" ht="38.25">
      <c r="A24" s="16">
        <v>19</v>
      </c>
      <c r="B24" s="19" t="s">
        <v>39</v>
      </c>
      <c r="C24" s="17" t="s">
        <v>15</v>
      </c>
      <c r="D24" s="25">
        <v>390</v>
      </c>
      <c r="E24" s="24">
        <v>113.71</v>
      </c>
      <c r="F24" s="9">
        <f t="shared" si="0"/>
        <v>44346.899999999994</v>
      </c>
      <c r="G24" s="23">
        <v>114.59</v>
      </c>
      <c r="H24" s="9">
        <f t="shared" si="1"/>
        <v>44690.1</v>
      </c>
      <c r="I24" s="23">
        <v>113.93</v>
      </c>
      <c r="J24" s="9">
        <f t="shared" si="2"/>
        <v>44432.700000000004</v>
      </c>
      <c r="K24" s="9">
        <f t="shared" si="3"/>
        <v>114.07666666666667</v>
      </c>
      <c r="L24" s="7">
        <f t="shared" si="4"/>
        <v>0.45796651987835912</v>
      </c>
      <c r="M24" s="10">
        <f t="shared" si="5"/>
        <v>4.0145503305819988E-3</v>
      </c>
      <c r="N24" s="11">
        <f t="shared" si="6"/>
        <v>44491.199999999997</v>
      </c>
    </row>
    <row r="25" spans="1:14" ht="89.25">
      <c r="A25" s="16">
        <v>20</v>
      </c>
      <c r="B25" s="19" t="s">
        <v>40</v>
      </c>
      <c r="C25" s="17" t="s">
        <v>15</v>
      </c>
      <c r="D25" s="21">
        <v>10</v>
      </c>
      <c r="E25" s="24">
        <v>109.05</v>
      </c>
      <c r="F25" s="9">
        <f t="shared" si="0"/>
        <v>1090.5</v>
      </c>
      <c r="G25" s="23">
        <v>109.16</v>
      </c>
      <c r="H25" s="9">
        <f t="shared" si="1"/>
        <v>1091.5999999999999</v>
      </c>
      <c r="I25" s="23">
        <v>108.28</v>
      </c>
      <c r="J25" s="9">
        <f t="shared" si="2"/>
        <v>1082.8</v>
      </c>
      <c r="K25" s="9">
        <f t="shared" si="3"/>
        <v>108.83</v>
      </c>
      <c r="L25" s="7">
        <f t="shared" si="4"/>
        <v>0.47947888379165315</v>
      </c>
      <c r="M25" s="10">
        <f t="shared" si="5"/>
        <v>4.4057602112620893E-3</v>
      </c>
      <c r="N25" s="11">
        <f t="shared" si="6"/>
        <v>1088.3</v>
      </c>
    </row>
    <row r="26" spans="1:14" ht="63.75">
      <c r="A26" s="16">
        <v>21</v>
      </c>
      <c r="B26" s="19" t="s">
        <v>41</v>
      </c>
      <c r="C26" s="17" t="s">
        <v>15</v>
      </c>
      <c r="D26" s="21">
        <v>9</v>
      </c>
      <c r="E26" s="24">
        <v>96.51</v>
      </c>
      <c r="F26" s="9">
        <f t="shared" si="0"/>
        <v>868.59</v>
      </c>
      <c r="G26" s="23">
        <v>97.17</v>
      </c>
      <c r="H26" s="9">
        <f t="shared" si="1"/>
        <v>874.53</v>
      </c>
      <c r="I26" s="23">
        <v>96.51</v>
      </c>
      <c r="J26" s="9">
        <f t="shared" si="2"/>
        <v>868.59</v>
      </c>
      <c r="K26" s="9">
        <f t="shared" si="3"/>
        <v>96.73</v>
      </c>
      <c r="L26" s="7">
        <f t="shared" si="4"/>
        <v>0.38105117766864349</v>
      </c>
      <c r="M26" s="10">
        <f t="shared" si="5"/>
        <v>3.9393277956026413E-3</v>
      </c>
      <c r="N26" s="11">
        <f t="shared" si="6"/>
        <v>870.57</v>
      </c>
    </row>
    <row r="27" spans="1:14" ht="51">
      <c r="A27" s="16">
        <v>22</v>
      </c>
      <c r="B27" s="19" t="s">
        <v>42</v>
      </c>
      <c r="C27" s="17" t="s">
        <v>15</v>
      </c>
      <c r="D27" s="21">
        <v>12</v>
      </c>
      <c r="E27" s="24">
        <v>243.66</v>
      </c>
      <c r="F27" s="9">
        <f t="shared" si="0"/>
        <v>2923.92</v>
      </c>
      <c r="G27" s="23">
        <v>244.54</v>
      </c>
      <c r="H27" s="9">
        <f t="shared" si="1"/>
        <v>2934.48</v>
      </c>
      <c r="I27" s="23">
        <v>243.66</v>
      </c>
      <c r="J27" s="9">
        <f t="shared" si="2"/>
        <v>2923.92</v>
      </c>
      <c r="K27" s="9">
        <f t="shared" si="3"/>
        <v>243.95333333333335</v>
      </c>
      <c r="L27" s="7">
        <f t="shared" si="4"/>
        <v>0.50806823687561264</v>
      </c>
      <c r="M27" s="10">
        <f t="shared" si="5"/>
        <v>2.0826451925598311E-3</v>
      </c>
      <c r="N27" s="11">
        <f t="shared" si="6"/>
        <v>2927.3999999999996</v>
      </c>
    </row>
    <row r="28" spans="1:14" ht="38.25">
      <c r="A28" s="16">
        <v>23</v>
      </c>
      <c r="B28" s="19" t="s">
        <v>43</v>
      </c>
      <c r="C28" s="17" t="s">
        <v>15</v>
      </c>
      <c r="D28" s="21">
        <v>10</v>
      </c>
      <c r="E28" s="24">
        <v>307.08</v>
      </c>
      <c r="F28" s="9">
        <f t="shared" si="0"/>
        <v>3070.7999999999997</v>
      </c>
      <c r="G28" s="23">
        <v>307.19</v>
      </c>
      <c r="H28" s="9">
        <f t="shared" si="1"/>
        <v>3071.9</v>
      </c>
      <c r="I28" s="23">
        <v>306.52999999999997</v>
      </c>
      <c r="J28" s="9">
        <f t="shared" si="2"/>
        <v>3065.2999999999997</v>
      </c>
      <c r="K28" s="9">
        <f t="shared" si="3"/>
        <v>306.93333333333334</v>
      </c>
      <c r="L28" s="7">
        <f t="shared" si="4"/>
        <v>0.35360052790308649</v>
      </c>
      <c r="M28" s="10">
        <f t="shared" si="5"/>
        <v>1.1520434227945912E-3</v>
      </c>
      <c r="N28" s="11">
        <f t="shared" si="6"/>
        <v>3069.3</v>
      </c>
    </row>
    <row r="29" spans="1:14" ht="38.25">
      <c r="A29" s="16">
        <v>24</v>
      </c>
      <c r="B29" s="19" t="s">
        <v>44</v>
      </c>
      <c r="C29" s="17" t="s">
        <v>15</v>
      </c>
      <c r="D29" s="21">
        <v>5</v>
      </c>
      <c r="E29" s="24">
        <v>29.07</v>
      </c>
      <c r="F29" s="9">
        <f t="shared" si="0"/>
        <v>145.35</v>
      </c>
      <c r="G29" s="23">
        <v>29.73</v>
      </c>
      <c r="H29" s="9">
        <f t="shared" si="1"/>
        <v>148.65</v>
      </c>
      <c r="I29" s="23">
        <v>28.85</v>
      </c>
      <c r="J29" s="9">
        <f t="shared" si="2"/>
        <v>144.25</v>
      </c>
      <c r="K29" s="9">
        <f t="shared" si="3"/>
        <v>29.216666666666669</v>
      </c>
      <c r="L29" s="7">
        <f t="shared" si="4"/>
        <v>0.45796651988257925</v>
      </c>
      <c r="M29" s="10">
        <f t="shared" si="5"/>
        <v>1.5674838102084858E-2</v>
      </c>
      <c r="N29" s="11">
        <f t="shared" si="6"/>
        <v>146.1</v>
      </c>
    </row>
    <row r="30" spans="1:14" ht="63.75">
      <c r="A30" s="16">
        <v>25</v>
      </c>
      <c r="B30" s="15" t="s">
        <v>45</v>
      </c>
      <c r="C30" s="17" t="s">
        <v>15</v>
      </c>
      <c r="D30" s="21">
        <v>10</v>
      </c>
      <c r="E30" s="24">
        <v>29.06</v>
      </c>
      <c r="F30" s="9">
        <f t="shared" si="0"/>
        <v>290.59999999999997</v>
      </c>
      <c r="G30" s="23">
        <v>29.94</v>
      </c>
      <c r="H30" s="9">
        <f t="shared" si="1"/>
        <v>299.40000000000003</v>
      </c>
      <c r="I30" s="23">
        <v>29.28</v>
      </c>
      <c r="J30" s="9">
        <f t="shared" si="2"/>
        <v>292.8</v>
      </c>
      <c r="K30" s="9">
        <f t="shared" si="3"/>
        <v>29.426666666666666</v>
      </c>
      <c r="L30" s="7">
        <f t="shared" si="4"/>
        <v>0.45796651988257925</v>
      </c>
      <c r="M30" s="10">
        <f t="shared" si="5"/>
        <v>1.5562976434614156E-2</v>
      </c>
      <c r="N30" s="11">
        <f t="shared" si="6"/>
        <v>294.3</v>
      </c>
    </row>
    <row r="31" spans="1:14" ht="38.25">
      <c r="A31" s="16">
        <v>26</v>
      </c>
      <c r="B31" s="19" t="s">
        <v>46</v>
      </c>
      <c r="C31" s="17" t="s">
        <v>15</v>
      </c>
      <c r="D31" s="21">
        <v>24</v>
      </c>
      <c r="E31" s="24">
        <v>102.71</v>
      </c>
      <c r="F31" s="9">
        <f t="shared" si="0"/>
        <v>2465.04</v>
      </c>
      <c r="G31" s="23">
        <v>102.82</v>
      </c>
      <c r="H31" s="9">
        <f t="shared" si="1"/>
        <v>2467.6799999999998</v>
      </c>
      <c r="I31" s="23">
        <v>101.94</v>
      </c>
      <c r="J31" s="9">
        <f t="shared" si="2"/>
        <v>2446.56</v>
      </c>
      <c r="K31" s="9">
        <f t="shared" si="3"/>
        <v>102.49</v>
      </c>
      <c r="L31" s="7">
        <f t="shared" si="4"/>
        <v>0.47947888378975634</v>
      </c>
      <c r="M31" s="10">
        <f t="shared" si="5"/>
        <v>4.6782991881135364E-3</v>
      </c>
      <c r="N31" s="11">
        <f t="shared" si="6"/>
        <v>2459.7599999999998</v>
      </c>
    </row>
    <row r="32" spans="1:14" ht="38.25">
      <c r="A32" s="16">
        <v>27</v>
      </c>
      <c r="B32" s="19" t="s">
        <v>47</v>
      </c>
      <c r="C32" s="17" t="s">
        <v>15</v>
      </c>
      <c r="D32" s="21">
        <v>100</v>
      </c>
      <c r="E32" s="24">
        <v>106.32</v>
      </c>
      <c r="F32" s="9">
        <f t="shared" si="0"/>
        <v>10632</v>
      </c>
      <c r="G32" s="23">
        <v>106.93</v>
      </c>
      <c r="H32" s="9">
        <f t="shared" si="1"/>
        <v>10693</v>
      </c>
      <c r="I32" s="23">
        <v>106.32</v>
      </c>
      <c r="J32" s="9">
        <f t="shared" si="2"/>
        <v>10632</v>
      </c>
      <c r="K32" s="9">
        <f t="shared" si="3"/>
        <v>106.52333333333333</v>
      </c>
      <c r="L32" s="7">
        <f t="shared" si="4"/>
        <v>0.35218366420590863</v>
      </c>
      <c r="M32" s="10">
        <f t="shared" si="5"/>
        <v>3.3061645104913665E-3</v>
      </c>
      <c r="N32" s="11">
        <f t="shared" si="6"/>
        <v>10652</v>
      </c>
    </row>
    <row r="33" spans="1:14" ht="51">
      <c r="A33" s="16">
        <v>28</v>
      </c>
      <c r="B33" s="19" t="s">
        <v>48</v>
      </c>
      <c r="C33" s="17" t="s">
        <v>15</v>
      </c>
      <c r="D33" s="21">
        <v>405</v>
      </c>
      <c r="E33" s="24">
        <v>67.099999999999994</v>
      </c>
      <c r="F33" s="9">
        <f t="shared" si="0"/>
        <v>27175.499999999996</v>
      </c>
      <c r="G33" s="23">
        <v>67.98</v>
      </c>
      <c r="H33" s="9">
        <f t="shared" si="1"/>
        <v>27531.9</v>
      </c>
      <c r="I33" s="23">
        <v>67.099999999999994</v>
      </c>
      <c r="J33" s="9">
        <f t="shared" si="2"/>
        <v>27175.499999999996</v>
      </c>
      <c r="K33" s="9">
        <f t="shared" si="3"/>
        <v>67.393333333333331</v>
      </c>
      <c r="L33" s="7">
        <f t="shared" si="4"/>
        <v>0.50806823688814329</v>
      </c>
      <c r="M33" s="10">
        <f t="shared" si="5"/>
        <v>7.5388500873698186E-3</v>
      </c>
      <c r="N33" s="11">
        <f t="shared" si="6"/>
        <v>27292.95</v>
      </c>
    </row>
    <row r="34" spans="1:14" ht="51">
      <c r="A34" s="16">
        <v>29</v>
      </c>
      <c r="B34" s="19" t="s">
        <v>49</v>
      </c>
      <c r="C34" s="17" t="s">
        <v>15</v>
      </c>
      <c r="D34" s="21">
        <v>10</v>
      </c>
      <c r="E34" s="24">
        <v>37.72</v>
      </c>
      <c r="F34" s="9">
        <f t="shared" si="0"/>
        <v>377.2</v>
      </c>
      <c r="G34" s="23">
        <v>37.83</v>
      </c>
      <c r="H34" s="9">
        <f t="shared" si="1"/>
        <v>378.29999999999995</v>
      </c>
      <c r="I34" s="23">
        <v>37.17</v>
      </c>
      <c r="J34" s="9">
        <f t="shared" si="2"/>
        <v>371.70000000000005</v>
      </c>
      <c r="K34" s="9">
        <f t="shared" si="3"/>
        <v>37.573333333333331</v>
      </c>
      <c r="L34" s="7">
        <f t="shared" si="4"/>
        <v>0.35360052790295604</v>
      </c>
      <c r="M34" s="10">
        <f t="shared" si="5"/>
        <v>9.4109437873391433E-3</v>
      </c>
      <c r="N34" s="11">
        <f t="shared" si="6"/>
        <v>375.7</v>
      </c>
    </row>
    <row r="35" spans="1:14" ht="89.25">
      <c r="A35" s="16">
        <v>30</v>
      </c>
      <c r="B35" s="19" t="s">
        <v>50</v>
      </c>
      <c r="C35" s="17" t="s">
        <v>15</v>
      </c>
      <c r="D35" s="21">
        <v>6</v>
      </c>
      <c r="E35" s="24">
        <v>227.56</v>
      </c>
      <c r="F35" s="9">
        <f t="shared" si="0"/>
        <v>1365.3600000000001</v>
      </c>
      <c r="G35" s="23">
        <v>328.22</v>
      </c>
      <c r="H35" s="9">
        <f t="shared" si="1"/>
        <v>1969.3200000000002</v>
      </c>
      <c r="I35" s="23">
        <v>227.34</v>
      </c>
      <c r="J35" s="9">
        <f t="shared" si="2"/>
        <v>1364.04</v>
      </c>
      <c r="K35" s="9">
        <f t="shared" si="3"/>
        <v>261.04000000000002</v>
      </c>
      <c r="L35" s="7">
        <f t="shared" si="4"/>
        <v>58.179690614509184</v>
      </c>
      <c r="M35" s="10">
        <f t="shared" si="5"/>
        <v>0.22287653468629015</v>
      </c>
      <c r="N35" s="11">
        <f t="shared" si="6"/>
        <v>1566.2400000000002</v>
      </c>
    </row>
    <row r="36" spans="1:14" ht="38.25">
      <c r="A36" s="16">
        <v>31</v>
      </c>
      <c r="B36" s="19" t="s">
        <v>51</v>
      </c>
      <c r="C36" s="17" t="s">
        <v>15</v>
      </c>
      <c r="D36" s="21">
        <v>17</v>
      </c>
      <c r="E36" s="22">
        <v>79.61</v>
      </c>
      <c r="F36" s="9">
        <f t="shared" si="0"/>
        <v>1353.37</v>
      </c>
      <c r="G36" s="23">
        <v>80.489999999999995</v>
      </c>
      <c r="H36" s="9">
        <f t="shared" si="1"/>
        <v>1368.33</v>
      </c>
      <c r="I36" s="23">
        <v>79.83</v>
      </c>
      <c r="J36" s="9">
        <f t="shared" si="2"/>
        <v>1357.11</v>
      </c>
      <c r="K36" s="9">
        <f t="shared" si="3"/>
        <v>79.976666666666674</v>
      </c>
      <c r="L36" s="7">
        <f t="shared" si="4"/>
        <v>0.457966519882331</v>
      </c>
      <c r="M36" s="10">
        <f t="shared" si="5"/>
        <v>5.7262516552619219E-3</v>
      </c>
      <c r="N36" s="11">
        <f t="shared" si="6"/>
        <v>1359.66</v>
      </c>
    </row>
    <row r="37" spans="1:14" ht="38.25">
      <c r="A37" s="16">
        <v>32</v>
      </c>
      <c r="B37" s="19" t="s">
        <v>52</v>
      </c>
      <c r="C37" s="17" t="s">
        <v>15</v>
      </c>
      <c r="D37" s="21">
        <v>19</v>
      </c>
      <c r="E37" s="24">
        <v>372</v>
      </c>
      <c r="F37" s="9">
        <f t="shared" si="0"/>
        <v>7068</v>
      </c>
      <c r="G37" s="23">
        <v>372.11</v>
      </c>
      <c r="H37" s="9">
        <f t="shared" si="1"/>
        <v>7070.09</v>
      </c>
      <c r="I37" s="23">
        <v>371.23</v>
      </c>
      <c r="J37" s="9">
        <f t="shared" si="2"/>
        <v>7053.3700000000008</v>
      </c>
      <c r="K37" s="9">
        <f t="shared" si="3"/>
        <v>371.78000000000003</v>
      </c>
      <c r="L37" s="7">
        <f t="shared" si="4"/>
        <v>0.47947888378946835</v>
      </c>
      <c r="M37" s="10">
        <f t="shared" si="5"/>
        <v>1.2896844472254244E-3</v>
      </c>
      <c r="N37" s="11">
        <f t="shared" si="6"/>
        <v>7063.82</v>
      </c>
    </row>
    <row r="38" spans="1:14" ht="38.25">
      <c r="A38" s="16">
        <v>33</v>
      </c>
      <c r="B38" s="19" t="s">
        <v>53</v>
      </c>
      <c r="C38" s="17" t="s">
        <v>15</v>
      </c>
      <c r="D38" s="21">
        <v>20</v>
      </c>
      <c r="E38" s="24">
        <v>127.14</v>
      </c>
      <c r="F38" s="9">
        <f t="shared" si="0"/>
        <v>2542.8000000000002</v>
      </c>
      <c r="G38" s="23">
        <v>127.8</v>
      </c>
      <c r="H38" s="9">
        <f t="shared" si="1"/>
        <v>2556</v>
      </c>
      <c r="I38" s="23">
        <v>127.14</v>
      </c>
      <c r="J38" s="9">
        <f t="shared" si="2"/>
        <v>2542.8000000000002</v>
      </c>
      <c r="K38" s="9">
        <f t="shared" si="3"/>
        <v>127.36</v>
      </c>
      <c r="L38" s="7">
        <f t="shared" si="4"/>
        <v>0.38105117767341706</v>
      </c>
      <c r="M38" s="10">
        <f t="shared" si="5"/>
        <v>2.9919219352498201E-3</v>
      </c>
      <c r="N38" s="11">
        <f t="shared" si="6"/>
        <v>2547.1999999999998</v>
      </c>
    </row>
    <row r="39" spans="1:14" ht="52.5" customHeight="1">
      <c r="A39" s="16">
        <v>34</v>
      </c>
      <c r="B39" s="19" t="s">
        <v>54</v>
      </c>
      <c r="C39" s="17" t="s">
        <v>15</v>
      </c>
      <c r="D39" s="21">
        <v>427</v>
      </c>
      <c r="E39" s="24">
        <v>1027.93</v>
      </c>
      <c r="F39" s="9">
        <f t="shared" si="0"/>
        <v>438926.11000000004</v>
      </c>
      <c r="G39" s="23">
        <v>1028.81</v>
      </c>
      <c r="H39" s="9">
        <f t="shared" si="1"/>
        <v>439301.87</v>
      </c>
      <c r="I39" s="23">
        <v>1027.93</v>
      </c>
      <c r="J39" s="9">
        <f t="shared" si="2"/>
        <v>438926.11000000004</v>
      </c>
      <c r="K39" s="9">
        <f t="shared" si="3"/>
        <v>1028.2233333333334</v>
      </c>
      <c r="L39" s="7">
        <f t="shared" si="4"/>
        <v>0.50806823688680236</v>
      </c>
      <c r="M39" s="10">
        <f t="shared" si="5"/>
        <v>4.9412245415568186E-4</v>
      </c>
      <c r="N39" s="11">
        <f t="shared" si="6"/>
        <v>439049.94</v>
      </c>
    </row>
    <row r="40" spans="1:14" ht="51">
      <c r="A40" s="16">
        <v>35</v>
      </c>
      <c r="B40" s="19" t="s">
        <v>55</v>
      </c>
      <c r="C40" s="17" t="s">
        <v>15</v>
      </c>
      <c r="D40" s="21">
        <v>10</v>
      </c>
      <c r="E40" s="24">
        <v>611.82000000000005</v>
      </c>
      <c r="F40" s="9">
        <f t="shared" si="0"/>
        <v>6118.2000000000007</v>
      </c>
      <c r="G40" s="23">
        <v>611.92999999999995</v>
      </c>
      <c r="H40" s="9">
        <f t="shared" si="1"/>
        <v>6119.2999999999993</v>
      </c>
      <c r="I40" s="23">
        <v>611.27</v>
      </c>
      <c r="J40" s="9">
        <f t="shared" si="2"/>
        <v>6112.7</v>
      </c>
      <c r="K40" s="9">
        <f t="shared" si="3"/>
        <v>611.67333333333329</v>
      </c>
      <c r="L40" s="7">
        <f t="shared" si="4"/>
        <v>0.35360052790307761</v>
      </c>
      <c r="M40" s="10">
        <f t="shared" si="5"/>
        <v>5.7808720543058544E-4</v>
      </c>
      <c r="N40" s="11">
        <f t="shared" si="6"/>
        <v>6116.7</v>
      </c>
    </row>
    <row r="41" spans="1:14" ht="51">
      <c r="A41" s="16">
        <v>36</v>
      </c>
      <c r="B41" s="19" t="s">
        <v>56</v>
      </c>
      <c r="C41" s="17" t="s">
        <v>15</v>
      </c>
      <c r="D41" s="21">
        <v>332</v>
      </c>
      <c r="E41" s="24">
        <v>335.89</v>
      </c>
      <c r="F41" s="9">
        <f t="shared" si="0"/>
        <v>111515.48</v>
      </c>
      <c r="G41" s="23">
        <v>336.55</v>
      </c>
      <c r="H41" s="9">
        <f t="shared" si="1"/>
        <v>111734.6</v>
      </c>
      <c r="I41" s="23">
        <v>335.67</v>
      </c>
      <c r="J41" s="9">
        <f t="shared" si="2"/>
        <v>111442.44</v>
      </c>
      <c r="K41" s="9">
        <f t="shared" si="3"/>
        <v>336.03666666666669</v>
      </c>
      <c r="L41" s="7">
        <f t="shared" si="4"/>
        <v>0.45796651988255138</v>
      </c>
      <c r="M41" s="10">
        <f t="shared" si="5"/>
        <v>1.3628468715196299E-3</v>
      </c>
      <c r="N41" s="11">
        <f t="shared" si="6"/>
        <v>111565.28000000001</v>
      </c>
    </row>
    <row r="42" spans="1:14" ht="38.25">
      <c r="A42" s="16">
        <v>37</v>
      </c>
      <c r="B42" s="19" t="s">
        <v>57</v>
      </c>
      <c r="C42" s="17" t="s">
        <v>15</v>
      </c>
      <c r="D42" s="21">
        <v>64</v>
      </c>
      <c r="E42" s="22">
        <v>650.07000000000005</v>
      </c>
      <c r="F42" s="9">
        <f t="shared" si="0"/>
        <v>41604.480000000003</v>
      </c>
      <c r="G42" s="23">
        <v>650.95000000000005</v>
      </c>
      <c r="H42" s="9">
        <f t="shared" si="1"/>
        <v>41660.800000000003</v>
      </c>
      <c r="I42" s="23">
        <v>650.29</v>
      </c>
      <c r="J42" s="9">
        <f t="shared" si="2"/>
        <v>41618.559999999998</v>
      </c>
      <c r="K42" s="9">
        <f t="shared" si="3"/>
        <v>650.43666666666661</v>
      </c>
      <c r="L42" s="7">
        <f t="shared" si="4"/>
        <v>0.45796651988256049</v>
      </c>
      <c r="M42" s="10">
        <f t="shared" si="5"/>
        <v>7.0409087210524294E-4</v>
      </c>
      <c r="N42" s="11">
        <f t="shared" si="6"/>
        <v>41628.160000000003</v>
      </c>
    </row>
    <row r="43" spans="1:14" ht="51">
      <c r="A43" s="16">
        <v>38</v>
      </c>
      <c r="B43" s="19" t="s">
        <v>58</v>
      </c>
      <c r="C43" s="17" t="s">
        <v>15</v>
      </c>
      <c r="D43" s="21">
        <v>116</v>
      </c>
      <c r="E43" s="22">
        <v>386.36</v>
      </c>
      <c r="F43" s="9">
        <f t="shared" si="0"/>
        <v>44817.760000000002</v>
      </c>
      <c r="G43" s="23">
        <v>386.67</v>
      </c>
      <c r="H43" s="9">
        <f t="shared" si="1"/>
        <v>44853.72</v>
      </c>
      <c r="I43" s="23">
        <v>385.59</v>
      </c>
      <c r="J43" s="9">
        <f t="shared" si="2"/>
        <v>44728.439999999995</v>
      </c>
      <c r="K43" s="9">
        <f t="shared" si="3"/>
        <v>386.20666666666665</v>
      </c>
      <c r="L43" s="7">
        <f t="shared" si="4"/>
        <v>0.55608752308729081</v>
      </c>
      <c r="M43" s="10">
        <f t="shared" si="5"/>
        <v>1.439870336488126E-3</v>
      </c>
      <c r="N43" s="11">
        <f t="shared" si="6"/>
        <v>44800.36</v>
      </c>
    </row>
    <row r="44" spans="1:14" ht="51">
      <c r="A44" s="16">
        <v>39</v>
      </c>
      <c r="B44" s="19" t="s">
        <v>59</v>
      </c>
      <c r="C44" s="17" t="s">
        <v>15</v>
      </c>
      <c r="D44" s="21">
        <v>16</v>
      </c>
      <c r="E44" s="22">
        <v>102.83</v>
      </c>
      <c r="F44" s="9">
        <f t="shared" si="0"/>
        <v>1645.28</v>
      </c>
      <c r="G44" s="23">
        <v>103.49</v>
      </c>
      <c r="H44" s="9">
        <f t="shared" si="1"/>
        <v>1655.84</v>
      </c>
      <c r="I44" s="23">
        <v>102.83</v>
      </c>
      <c r="J44" s="9">
        <f t="shared" si="2"/>
        <v>1645.28</v>
      </c>
      <c r="K44" s="9">
        <f t="shared" si="3"/>
        <v>103.05</v>
      </c>
      <c r="L44" s="7">
        <f t="shared" si="4"/>
        <v>0.38105117766625668</v>
      </c>
      <c r="M44" s="10">
        <f t="shared" si="5"/>
        <v>3.6977309817201038E-3</v>
      </c>
      <c r="N44" s="11">
        <f t="shared" si="6"/>
        <v>1648.8</v>
      </c>
    </row>
    <row r="45" spans="1:14" ht="51">
      <c r="A45" s="16">
        <v>40</v>
      </c>
      <c r="B45" s="19" t="s">
        <v>60</v>
      </c>
      <c r="C45" s="17" t="s">
        <v>15</v>
      </c>
      <c r="D45" s="21">
        <v>10</v>
      </c>
      <c r="E45" s="24">
        <v>1106.7</v>
      </c>
      <c r="F45" s="9">
        <f t="shared" si="0"/>
        <v>11067</v>
      </c>
      <c r="G45" s="23">
        <v>1107.58</v>
      </c>
      <c r="H45" s="9">
        <f t="shared" si="1"/>
        <v>11075.8</v>
      </c>
      <c r="I45" s="23">
        <v>1106.7</v>
      </c>
      <c r="J45" s="9">
        <f t="shared" si="2"/>
        <v>11067</v>
      </c>
      <c r="K45" s="9">
        <f t="shared" si="3"/>
        <v>1106.9933333333331</v>
      </c>
      <c r="L45" s="7">
        <f t="shared" si="4"/>
        <v>0.50806823688680236</v>
      </c>
      <c r="M45" s="10">
        <f t="shared" si="5"/>
        <v>4.5896232758414908E-4</v>
      </c>
      <c r="N45" s="11">
        <f t="shared" si="6"/>
        <v>11069.9</v>
      </c>
    </row>
    <row r="46" spans="1:14" ht="38.25">
      <c r="A46" s="16">
        <v>41</v>
      </c>
      <c r="B46" s="19" t="s">
        <v>61</v>
      </c>
      <c r="C46" s="17" t="s">
        <v>15</v>
      </c>
      <c r="D46" s="21">
        <v>10</v>
      </c>
      <c r="E46" s="24">
        <v>684.22</v>
      </c>
      <c r="F46" s="9">
        <f t="shared" si="0"/>
        <v>6842.2000000000007</v>
      </c>
      <c r="G46" s="23">
        <v>684.33</v>
      </c>
      <c r="H46" s="9">
        <f t="shared" si="1"/>
        <v>6843.3</v>
      </c>
      <c r="I46" s="23">
        <v>683.67</v>
      </c>
      <c r="J46" s="9">
        <f t="shared" si="2"/>
        <v>6836.7</v>
      </c>
      <c r="K46" s="9">
        <f t="shared" si="3"/>
        <v>684.07333333333338</v>
      </c>
      <c r="L46" s="7">
        <f t="shared" si="4"/>
        <v>0.35360052790311891</v>
      </c>
      <c r="M46" s="10">
        <f t="shared" si="5"/>
        <v>5.169044175134034E-4</v>
      </c>
      <c r="N46" s="11">
        <f t="shared" si="6"/>
        <v>6840.7000000000007</v>
      </c>
    </row>
    <row r="47" spans="1:14" ht="101.25" customHeight="1">
      <c r="A47" s="16">
        <v>42</v>
      </c>
      <c r="B47" s="19" t="s">
        <v>62</v>
      </c>
      <c r="C47" s="17" t="s">
        <v>15</v>
      </c>
      <c r="D47" s="21">
        <v>2</v>
      </c>
      <c r="E47" s="24">
        <v>128.79</v>
      </c>
      <c r="F47" s="9">
        <f t="shared" si="0"/>
        <v>257.58</v>
      </c>
      <c r="G47" s="23">
        <v>129.44999999999999</v>
      </c>
      <c r="H47" s="9">
        <f t="shared" si="1"/>
        <v>258.89999999999998</v>
      </c>
      <c r="I47" s="23">
        <v>128.57</v>
      </c>
      <c r="J47" s="9">
        <f t="shared" si="2"/>
        <v>257.14</v>
      </c>
      <c r="K47" s="9">
        <f t="shared" si="3"/>
        <v>128.93666666666667</v>
      </c>
      <c r="L47" s="7">
        <f t="shared" si="4"/>
        <v>0.45796651987835912</v>
      </c>
      <c r="M47" s="10">
        <f t="shared" si="5"/>
        <v>3.5518718741373734E-3</v>
      </c>
      <c r="N47" s="11">
        <f t="shared" si="6"/>
        <v>257.88</v>
      </c>
    </row>
    <row r="48" spans="1:14" ht="76.5">
      <c r="A48" s="16">
        <v>43</v>
      </c>
      <c r="B48" s="19" t="s">
        <v>63</v>
      </c>
      <c r="C48" s="17" t="s">
        <v>15</v>
      </c>
      <c r="D48" s="21">
        <v>42</v>
      </c>
      <c r="E48" s="24">
        <v>116.05</v>
      </c>
      <c r="F48" s="9">
        <f t="shared" si="0"/>
        <v>4874.0999999999995</v>
      </c>
      <c r="G48" s="23">
        <v>116.93</v>
      </c>
      <c r="H48" s="9">
        <f t="shared" si="1"/>
        <v>4911.0600000000004</v>
      </c>
      <c r="I48" s="23">
        <v>116.27</v>
      </c>
      <c r="J48" s="9">
        <f t="shared" si="2"/>
        <v>4883.34</v>
      </c>
      <c r="K48" s="9">
        <f t="shared" si="3"/>
        <v>116.41666666666667</v>
      </c>
      <c r="L48" s="7">
        <f t="shared" si="4"/>
        <v>0.457966519882331</v>
      </c>
      <c r="M48" s="10">
        <f t="shared" si="5"/>
        <v>3.933857006863258E-3</v>
      </c>
      <c r="N48" s="11">
        <f t="shared" si="6"/>
        <v>4889.6400000000003</v>
      </c>
    </row>
    <row r="49" spans="1:14" ht="38.25">
      <c r="A49" s="16">
        <v>44</v>
      </c>
      <c r="B49" s="19" t="s">
        <v>64</v>
      </c>
      <c r="C49" s="17" t="s">
        <v>15</v>
      </c>
      <c r="D49" s="21">
        <v>463</v>
      </c>
      <c r="E49" s="24">
        <v>159.94</v>
      </c>
      <c r="F49" s="9">
        <f t="shared" si="0"/>
        <v>74052.22</v>
      </c>
      <c r="G49" s="23">
        <v>160.05000000000001</v>
      </c>
      <c r="H49" s="9">
        <f t="shared" si="1"/>
        <v>74103.150000000009</v>
      </c>
      <c r="I49" s="23">
        <v>159.16999999999999</v>
      </c>
      <c r="J49" s="9">
        <f t="shared" si="2"/>
        <v>73695.709999999992</v>
      </c>
      <c r="K49" s="9">
        <f t="shared" si="3"/>
        <v>159.72</v>
      </c>
      <c r="L49" s="7">
        <f t="shared" si="4"/>
        <v>0.47947888378785952</v>
      </c>
      <c r="M49" s="10">
        <f t="shared" si="5"/>
        <v>3.0019965175798868E-3</v>
      </c>
      <c r="N49" s="11">
        <f t="shared" si="6"/>
        <v>73950.36</v>
      </c>
    </row>
    <row r="50" spans="1:14" ht="38.25">
      <c r="A50" s="16">
        <v>45</v>
      </c>
      <c r="B50" s="19" t="s">
        <v>65</v>
      </c>
      <c r="C50" s="17" t="s">
        <v>15</v>
      </c>
      <c r="D50" s="21">
        <v>40</v>
      </c>
      <c r="E50" s="24">
        <v>307.10000000000002</v>
      </c>
      <c r="F50" s="9">
        <f t="shared" si="0"/>
        <v>12284</v>
      </c>
      <c r="G50" s="23">
        <v>307.76</v>
      </c>
      <c r="H50" s="9">
        <f t="shared" si="1"/>
        <v>12310.4</v>
      </c>
      <c r="I50" s="23">
        <v>307.10000000000002</v>
      </c>
      <c r="J50" s="9">
        <f t="shared" si="2"/>
        <v>12284</v>
      </c>
      <c r="K50" s="9">
        <f t="shared" si="3"/>
        <v>307.32</v>
      </c>
      <c r="L50" s="7">
        <f t="shared" si="4"/>
        <v>0.38105117766513463</v>
      </c>
      <c r="M50" s="10">
        <f t="shared" si="5"/>
        <v>1.2399166265297885E-3</v>
      </c>
      <c r="N50" s="11">
        <f t="shared" si="6"/>
        <v>12292.8</v>
      </c>
    </row>
    <row r="51" spans="1:14" ht="76.5">
      <c r="A51" s="16">
        <v>46</v>
      </c>
      <c r="B51" s="19" t="s">
        <v>66</v>
      </c>
      <c r="C51" s="17" t="s">
        <v>15</v>
      </c>
      <c r="D51" s="21">
        <v>8</v>
      </c>
      <c r="E51" s="24">
        <v>311.44</v>
      </c>
      <c r="F51" s="9">
        <f t="shared" si="0"/>
        <v>2491.52</v>
      </c>
      <c r="G51" s="23">
        <v>312.32</v>
      </c>
      <c r="H51" s="9">
        <f t="shared" si="1"/>
        <v>2498.56</v>
      </c>
      <c r="I51" s="23">
        <v>311.44</v>
      </c>
      <c r="J51" s="9">
        <f t="shared" si="2"/>
        <v>2491.52</v>
      </c>
      <c r="K51" s="9">
        <f t="shared" si="3"/>
        <v>311.73333333333335</v>
      </c>
      <c r="L51" s="7">
        <f t="shared" si="4"/>
        <v>0.50806823688686809</v>
      </c>
      <c r="M51" s="10">
        <f t="shared" si="5"/>
        <v>1.6298168420237427E-3</v>
      </c>
      <c r="N51" s="11">
        <f t="shared" si="6"/>
        <v>2493.84</v>
      </c>
    </row>
    <row r="52" spans="1:14" ht="38.25">
      <c r="A52" s="16">
        <v>47</v>
      </c>
      <c r="B52" s="19" t="s">
        <v>67</v>
      </c>
      <c r="C52" s="17" t="s">
        <v>15</v>
      </c>
      <c r="D52" s="21">
        <v>25</v>
      </c>
      <c r="E52" s="24">
        <v>268.88</v>
      </c>
      <c r="F52" s="9">
        <f t="shared" si="0"/>
        <v>6722</v>
      </c>
      <c r="G52" s="23">
        <v>268.99</v>
      </c>
      <c r="H52" s="9">
        <f t="shared" si="1"/>
        <v>6724.75</v>
      </c>
      <c r="I52" s="23">
        <v>268.33</v>
      </c>
      <c r="J52" s="9">
        <f t="shared" si="2"/>
        <v>6708.25</v>
      </c>
      <c r="K52" s="9">
        <f t="shared" si="3"/>
        <v>268.73333333333335</v>
      </c>
      <c r="L52" s="7">
        <f t="shared" si="4"/>
        <v>0.35360052790308649</v>
      </c>
      <c r="M52" s="10">
        <f t="shared" si="5"/>
        <v>1.3158044948018599E-3</v>
      </c>
      <c r="N52" s="11">
        <f t="shared" si="6"/>
        <v>6718.25</v>
      </c>
    </row>
    <row r="53" spans="1:14" ht="51">
      <c r="A53" s="16">
        <v>48</v>
      </c>
      <c r="B53" s="19" t="s">
        <v>68</v>
      </c>
      <c r="C53" s="17" t="s">
        <v>15</v>
      </c>
      <c r="D53" s="21">
        <v>20</v>
      </c>
      <c r="E53" s="24">
        <v>253.33</v>
      </c>
      <c r="F53" s="9">
        <f t="shared" si="0"/>
        <v>5066.6000000000004</v>
      </c>
      <c r="G53" s="23">
        <v>253.99</v>
      </c>
      <c r="H53" s="9">
        <f t="shared" si="1"/>
        <v>5079.8</v>
      </c>
      <c r="I53" s="23">
        <v>253.11</v>
      </c>
      <c r="J53" s="9">
        <f t="shared" si="2"/>
        <v>5062.2000000000007</v>
      </c>
      <c r="K53" s="9">
        <f t="shared" si="3"/>
        <v>253.47666666666669</v>
      </c>
      <c r="L53" s="7">
        <f t="shared" si="4"/>
        <v>0.45796651988254683</v>
      </c>
      <c r="M53" s="10">
        <f t="shared" si="5"/>
        <v>1.806740343815526E-3</v>
      </c>
      <c r="N53" s="11">
        <f t="shared" si="6"/>
        <v>5069.5999999999995</v>
      </c>
    </row>
    <row r="54" spans="1:14" ht="51">
      <c r="A54" s="16">
        <v>49</v>
      </c>
      <c r="B54" s="19" t="s">
        <v>69</v>
      </c>
      <c r="C54" s="17" t="s">
        <v>15</v>
      </c>
      <c r="D54" s="21">
        <v>81</v>
      </c>
      <c r="E54" s="24">
        <v>200.84</v>
      </c>
      <c r="F54" s="9">
        <f t="shared" si="0"/>
        <v>16268.04</v>
      </c>
      <c r="G54" s="23">
        <v>200.95</v>
      </c>
      <c r="H54" s="9">
        <f t="shared" si="1"/>
        <v>16276.949999999999</v>
      </c>
      <c r="I54" s="23">
        <v>200.29</v>
      </c>
      <c r="J54" s="9">
        <f t="shared" si="2"/>
        <v>16223.49</v>
      </c>
      <c r="K54" s="9">
        <f t="shared" si="3"/>
        <v>200.6933333333333</v>
      </c>
      <c r="L54" s="7">
        <f t="shared" si="4"/>
        <v>0.35360052790307617</v>
      </c>
      <c r="M54" s="10">
        <f t="shared" si="5"/>
        <v>1.7618947377578207E-3</v>
      </c>
      <c r="N54" s="11">
        <f t="shared" si="6"/>
        <v>16255.89</v>
      </c>
    </row>
    <row r="55" spans="1:14" ht="38.25">
      <c r="A55" s="16">
        <v>50</v>
      </c>
      <c r="B55" s="19" t="s">
        <v>70</v>
      </c>
      <c r="C55" s="17" t="s">
        <v>15</v>
      </c>
      <c r="D55" s="21">
        <v>7</v>
      </c>
      <c r="E55" s="24">
        <v>92.9</v>
      </c>
      <c r="F55" s="9">
        <f t="shared" si="0"/>
        <v>650.30000000000007</v>
      </c>
      <c r="G55" s="23">
        <v>93.56</v>
      </c>
      <c r="H55" s="9">
        <f t="shared" si="1"/>
        <v>654.92000000000007</v>
      </c>
      <c r="I55" s="23">
        <v>92.68</v>
      </c>
      <c r="J55" s="9">
        <f t="shared" si="2"/>
        <v>648.76</v>
      </c>
      <c r="K55" s="9">
        <f t="shared" si="3"/>
        <v>93.046666666666667</v>
      </c>
      <c r="L55" s="7">
        <f t="shared" si="4"/>
        <v>0.45796651988431697</v>
      </c>
      <c r="M55" s="10">
        <f t="shared" si="5"/>
        <v>4.9219014102348316E-3</v>
      </c>
      <c r="N55" s="11">
        <f t="shared" si="6"/>
        <v>651.35</v>
      </c>
    </row>
    <row r="56" spans="1:14" ht="38.25">
      <c r="A56" s="16">
        <v>51</v>
      </c>
      <c r="B56" s="19" t="s">
        <v>71</v>
      </c>
      <c r="C56" s="17" t="s">
        <v>15</v>
      </c>
      <c r="D56" s="21">
        <v>190</v>
      </c>
      <c r="E56" s="24">
        <v>24.16</v>
      </c>
      <c r="F56" s="9">
        <f t="shared" si="0"/>
        <v>4590.3999999999996</v>
      </c>
      <c r="G56" s="23">
        <v>25.04</v>
      </c>
      <c r="H56" s="9">
        <f t="shared" si="1"/>
        <v>4757.5999999999995</v>
      </c>
      <c r="I56" s="23">
        <v>24.38</v>
      </c>
      <c r="J56" s="9">
        <f t="shared" si="2"/>
        <v>4632.2</v>
      </c>
      <c r="K56" s="9">
        <f t="shared" si="3"/>
        <v>24.526666666666667</v>
      </c>
      <c r="L56" s="7">
        <f t="shared" si="4"/>
        <v>0.45796651988245513</v>
      </c>
      <c r="M56" s="10">
        <f t="shared" si="5"/>
        <v>1.8672187546172402E-2</v>
      </c>
      <c r="N56" s="11">
        <f t="shared" si="6"/>
        <v>4660.7</v>
      </c>
    </row>
    <row r="57" spans="1:14" ht="76.5">
      <c r="A57" s="16">
        <v>52</v>
      </c>
      <c r="B57" s="19" t="s">
        <v>72</v>
      </c>
      <c r="C57" s="17" t="s">
        <v>15</v>
      </c>
      <c r="D57" s="21">
        <v>100</v>
      </c>
      <c r="E57" s="22">
        <v>83.8</v>
      </c>
      <c r="F57" s="9">
        <f t="shared" si="0"/>
        <v>8380</v>
      </c>
      <c r="G57" s="23">
        <v>83.91</v>
      </c>
      <c r="H57" s="9">
        <f t="shared" si="1"/>
        <v>8391</v>
      </c>
      <c r="I57" s="23">
        <v>83.03</v>
      </c>
      <c r="J57" s="9">
        <f t="shared" si="2"/>
        <v>8303</v>
      </c>
      <c r="K57" s="9">
        <f t="shared" si="3"/>
        <v>83.58</v>
      </c>
      <c r="L57" s="7">
        <f t="shared" si="4"/>
        <v>0.47947888379165315</v>
      </c>
      <c r="M57" s="10">
        <f t="shared" si="5"/>
        <v>5.7367657787946056E-3</v>
      </c>
      <c r="N57" s="11">
        <f t="shared" si="6"/>
        <v>8358</v>
      </c>
    </row>
    <row r="58" spans="1:14">
      <c r="A58" s="12"/>
      <c r="B58" s="18" t="s">
        <v>10</v>
      </c>
      <c r="C58" s="13"/>
      <c r="D58" s="20"/>
      <c r="E58" s="8"/>
      <c r="F58" s="8">
        <f>SUM(F6:F57)</f>
        <v>1033264.4199999999</v>
      </c>
      <c r="G58" s="8"/>
      <c r="H58" s="8">
        <f>SUM(H6:H57)</f>
        <v>1035942.6400000002</v>
      </c>
      <c r="I58" s="8"/>
      <c r="J58" s="8">
        <f>SUM(J6:J57)</f>
        <v>1032594.8999999999</v>
      </c>
      <c r="K58" s="8"/>
      <c r="L58" s="8"/>
      <c r="M58" s="8"/>
      <c r="N58" s="8">
        <f>SUM(N6:N57)</f>
        <v>1033933.75</v>
      </c>
    </row>
    <row r="62" spans="1:14" ht="15.75">
      <c r="A62" s="6"/>
      <c r="B62" s="30" t="s">
        <v>19</v>
      </c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</row>
  </sheetData>
  <mergeCells count="16">
    <mergeCell ref="A1:N1"/>
    <mergeCell ref="B62:N62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2022-09-29T08:27:17Z</cp:lastPrinted>
  <dcterms:created xsi:type="dcterms:W3CDTF">2018-12-14T15:08:00Z</dcterms:created>
  <dcterms:modified xsi:type="dcterms:W3CDTF">2022-10-11T08:02:54Z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