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4370" windowHeight="6510"/>
  </bookViews>
  <sheets>
    <sheet name="Расчет НМЦ" sheetId="4" r:id="rId1"/>
  </sheets>
  <definedNames>
    <definedName name="_xlnm.Print_Area" localSheetId="0">'Расчет НМЦ'!$A$1:$L$29</definedName>
  </definedNames>
  <calcPr calcId="125725" concurrentCalc="0"/>
</workbook>
</file>

<file path=xl/calcChain.xml><?xml version="1.0" encoding="utf-8"?>
<calcChain xmlns="http://schemas.openxmlformats.org/spreadsheetml/2006/main">
  <c r="I8" i="4"/>
  <c r="I9"/>
  <c r="J9"/>
  <c r="K9"/>
  <c r="M9"/>
  <c r="N9"/>
  <c r="O9"/>
  <c r="M10"/>
  <c r="N10"/>
  <c r="O10"/>
  <c r="M11"/>
  <c r="N11"/>
  <c r="O11"/>
  <c r="M12"/>
  <c r="N12"/>
  <c r="O12"/>
  <c r="M13"/>
  <c r="N13"/>
  <c r="O13"/>
  <c r="M14"/>
  <c r="N14"/>
  <c r="O14"/>
  <c r="M15"/>
  <c r="N15"/>
  <c r="O15"/>
  <c r="M16"/>
  <c r="N16"/>
  <c r="O16"/>
  <c r="M17"/>
  <c r="N17"/>
  <c r="O17"/>
  <c r="M18"/>
  <c r="N18"/>
  <c r="O18"/>
  <c r="M19"/>
  <c r="N19"/>
  <c r="O19"/>
  <c r="M20"/>
  <c r="N20"/>
  <c r="O20"/>
  <c r="M21"/>
  <c r="N21"/>
  <c r="O21"/>
  <c r="M22"/>
  <c r="N22"/>
  <c r="O22"/>
  <c r="M23"/>
  <c r="N23"/>
  <c r="O23"/>
  <c r="M24"/>
  <c r="N24"/>
  <c r="O24"/>
  <c r="M25"/>
  <c r="N25"/>
  <c r="O25"/>
  <c r="L8"/>
  <c r="L9"/>
  <c r="I10"/>
  <c r="L10"/>
  <c r="I11"/>
  <c r="L11"/>
  <c r="I12"/>
  <c r="L12"/>
  <c r="I13"/>
  <c r="L13"/>
  <c r="I14"/>
  <c r="L14"/>
  <c r="I15"/>
  <c r="L15"/>
  <c r="I16"/>
  <c r="L16"/>
  <c r="I17"/>
  <c r="L17"/>
  <c r="I18"/>
  <c r="L18"/>
  <c r="I19"/>
  <c r="L19"/>
  <c r="I20"/>
  <c r="L20"/>
  <c r="I21"/>
  <c r="L21"/>
  <c r="I22"/>
  <c r="L22"/>
  <c r="I23"/>
  <c r="L23"/>
  <c r="I24"/>
  <c r="L24"/>
  <c r="I25"/>
  <c r="L25"/>
  <c r="L26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N8"/>
  <c r="O8"/>
  <c r="M8"/>
  <c r="M26"/>
  <c r="O26"/>
  <c r="N26"/>
  <c r="P26"/>
  <c r="J8"/>
  <c r="K8"/>
</calcChain>
</file>

<file path=xl/sharedStrings.xml><?xml version="1.0" encoding="utf-8"?>
<sst xmlns="http://schemas.openxmlformats.org/spreadsheetml/2006/main" count="66" uniqueCount="50">
  <si>
    <t>Среднее квадратичное отклонение</t>
  </si>
  <si>
    <t>Количество источников ценовой информации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</si>
  <si>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</si>
  <si>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</si>
  <si>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</si>
  <si>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Основные характеристики объекта закупки:</t>
  </si>
  <si>
    <t>Цены поставщиков (исполнителей, подрядчиков) за единицу товара (работы, услуги), рублей</t>
  </si>
  <si>
    <t>№ пп</t>
  </si>
  <si>
    <t>В соответствии с техническим заданием</t>
  </si>
  <si>
    <t>Наименование</t>
  </si>
  <si>
    <t xml:space="preserve">Кол-во </t>
  </si>
  <si>
    <t>Поставщик № 1</t>
  </si>
  <si>
    <t>Поставщик № 2</t>
  </si>
  <si>
    <t>Поставщик № 3</t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</si>
  <si>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</si>
  <si>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Ед. изм.</t>
  </si>
  <si>
    <t>Итого</t>
  </si>
  <si>
    <t>Метод сопоставимых рыночных цен (анализ рынка)</t>
  </si>
  <si>
    <t>Предмет договора:</t>
  </si>
  <si>
    <t>ОБОСНОВАНИЕ НАЧАЛЬНОЙ (МАКСИМАЛЬНОЙ) ЦЕНЫ ДОГОВОРА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</si>
  <si>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</si>
  <si>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Предложение № 1</t>
  </si>
  <si>
    <t>Предложение № 2</t>
  </si>
  <si>
    <t>Предложение № 3</t>
  </si>
  <si>
    <t>Используемый метод определения НМЦК:</t>
  </si>
  <si>
    <t>Муфта оптическая</t>
  </si>
  <si>
    <t>Анкерный зажим натяжной</t>
  </si>
  <si>
    <t>Разъем обжимной</t>
  </si>
  <si>
    <t>Разъем резьбовой</t>
  </si>
  <si>
    <t>Оптический ТВ приемник</t>
  </si>
  <si>
    <t>Коаксиальный ТВ усилитель</t>
  </si>
  <si>
    <t>м.</t>
  </si>
  <si>
    <t>шт.</t>
  </si>
  <si>
    <t>22.04.2020 г.</t>
  </si>
  <si>
    <t>Руководитель отдела, Лебедев Антон Сергеевич, 8 (917) 580 39 61 _______________________________</t>
  </si>
  <si>
    <t>Итого: 325 558,40 (Триста двадцать пять тысяч пятьсот пятьдесят восемь) рублей 40 копеек, в том числе НДС.</t>
  </si>
  <si>
    <t xml:space="preserve">Поставка расходных материалов для построения и модернизации кабельных сетей </t>
  </si>
  <si>
    <t>Оптический кабель</t>
  </si>
  <si>
    <t>Оптический коммутационный шнур тип 1</t>
  </si>
  <si>
    <t>Оптический коммутационный шнур тип 2</t>
  </si>
  <si>
    <t>Оптический коммутационный шнур тип 3</t>
  </si>
  <si>
    <t>Кабель коаксиальный тип 1</t>
  </si>
  <si>
    <t>Кабель коаксиальный тип 2</t>
  </si>
  <si>
    <t>Разъем проходой</t>
  </si>
  <si>
    <t>Разъем переходной тип 1</t>
  </si>
  <si>
    <t>Разъем переходной тип 2</t>
  </si>
  <si>
    <t>Разъем соединительный</t>
  </si>
  <si>
    <t>Разъем переходной тип 3</t>
  </si>
  <si>
    <t>Делитель</t>
  </si>
  <si>
    <t>Решением рабочей группы от 23.04.20200 г. начальная (максимальная) цена установлена 323 082,70 (Триста двадцать три тысячи восемьдесят два) рубля 70 копеек.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</si>
</sst>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0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8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justify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/>
    <xf numFmtId="164" fontId="6" fillId="0" borderId="0" xfId="1" applyFont="1" applyFill="1" applyBorder="1"/>
    <xf numFmtId="164" fontId="6" fillId="0" borderId="0" xfId="1" applyFont="1" applyFill="1"/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" fontId="2" fillId="0" borderId="0" xfId="0" applyNumberFormat="1" applyFont="1" applyFill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top"/>
    </xf>
    <xf numFmtId="4" fontId="9" fillId="0" borderId="0" xfId="0" applyNumberFormat="1" applyFont="1" applyFill="1" applyAlignment="1">
      <alignment horizontal="center" vertical="top"/>
    </xf>
    <xf numFmtId="0" fontId="3" fillId="0" borderId="3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9275" y="3762375"/>
          <a:ext cx="133350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47625</xdr:colOff>
      <xdr:row>6</xdr:row>
      <xdr:rowOff>923925</xdr:rowOff>
    </xdr:from>
    <xdr:to>
      <xdr:col>10</xdr:col>
      <xdr:colOff>19050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87075" y="3733800"/>
          <a:ext cx="1000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66674</xdr:colOff>
      <xdr:row>6</xdr:row>
      <xdr:rowOff>1409700</xdr:rowOff>
    </xdr:from>
    <xdr:to>
      <xdr:col>11</xdr:col>
      <xdr:colOff>1571625</xdr:colOff>
      <xdr:row>6</xdr:row>
      <xdr:rowOff>1733550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53799" y="3419475"/>
          <a:ext cx="1504951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247650</xdr:colOff>
      <xdr:row>6</xdr:row>
      <xdr:rowOff>1247775</xdr:rowOff>
    </xdr:from>
    <xdr:to>
      <xdr:col>11</xdr:col>
      <xdr:colOff>400050</xdr:colOff>
      <xdr:row>6</xdr:row>
      <xdr:rowOff>1476375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0425" y="4057650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8"/>
  <sheetViews>
    <sheetView tabSelected="1" view="pageBreakPreview" topLeftCell="A19" zoomScaleNormal="100" zoomScaleSheetLayoutView="100" workbookViewId="0">
      <selection activeCell="M26" sqref="M26"/>
    </sheetView>
  </sheetViews>
  <sheetFormatPr defaultColWidth="9.140625" defaultRowHeight="15.75"/>
  <cols>
    <col min="1" max="1" width="9.42578125" style="14" customWidth="1"/>
    <col min="2" max="2" width="11.5703125" style="14" customWidth="1"/>
    <col min="3" max="3" width="31.7109375" style="14" customWidth="1"/>
    <col min="4" max="4" width="11.42578125" style="14" customWidth="1"/>
    <col min="5" max="5" width="9.28515625" style="14" customWidth="1"/>
    <col min="6" max="6" width="17.42578125" style="14" customWidth="1"/>
    <col min="7" max="8" width="18.140625" style="14" customWidth="1"/>
    <col min="9" max="9" width="15.5703125" style="14" customWidth="1"/>
    <col min="10" max="10" width="15.42578125" style="14" customWidth="1"/>
    <col min="11" max="11" width="20.28515625" style="14" customWidth="1"/>
    <col min="12" max="12" width="25.7109375" style="14" customWidth="1"/>
    <col min="13" max="13" width="13.85546875" style="19" customWidth="1"/>
    <col min="14" max="14" width="14" style="19" customWidth="1"/>
    <col min="15" max="15" width="13.42578125" style="19" customWidth="1"/>
    <col min="16" max="16" width="19.28515625" style="19" customWidth="1"/>
    <col min="17" max="16384" width="9.140625" style="14"/>
  </cols>
  <sheetData>
    <row r="1" spans="1:16" ht="24" customHeight="1">
      <c r="A1" s="46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6" ht="18.7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23.25" customHeight="1">
      <c r="A3" s="38" t="s">
        <v>18</v>
      </c>
      <c r="B3" s="38"/>
      <c r="C3" s="38"/>
      <c r="D3" s="38"/>
      <c r="E3" s="38"/>
      <c r="F3" s="38"/>
      <c r="G3" s="47" t="s">
        <v>36</v>
      </c>
      <c r="H3" s="47"/>
      <c r="I3" s="47"/>
      <c r="J3" s="47"/>
      <c r="K3" s="47"/>
      <c r="L3" s="47"/>
    </row>
    <row r="4" spans="1:16" ht="21" customHeight="1">
      <c r="A4" s="38" t="s">
        <v>5</v>
      </c>
      <c r="B4" s="38"/>
      <c r="C4" s="38"/>
      <c r="D4" s="38"/>
      <c r="E4" s="38"/>
      <c r="F4" s="38"/>
      <c r="G4" s="47" t="s">
        <v>8</v>
      </c>
      <c r="H4" s="47"/>
      <c r="I4" s="47"/>
      <c r="J4" s="47"/>
      <c r="K4" s="47"/>
      <c r="L4" s="47"/>
    </row>
    <row r="5" spans="1:16" ht="32.25" customHeight="1">
      <c r="A5" s="45" t="s">
        <v>24</v>
      </c>
      <c r="B5" s="45"/>
      <c r="C5" s="45"/>
      <c r="D5" s="45"/>
      <c r="E5" s="45"/>
      <c r="F5" s="45"/>
      <c r="G5" s="38" t="s">
        <v>17</v>
      </c>
      <c r="H5" s="38"/>
      <c r="I5" s="38"/>
      <c r="J5" s="38"/>
      <c r="K5" s="38"/>
      <c r="L5" s="38"/>
    </row>
    <row r="6" spans="1:16" ht="39" customHeight="1">
      <c r="A6" s="39" t="s">
        <v>7</v>
      </c>
      <c r="B6" s="39" t="s">
        <v>1</v>
      </c>
      <c r="C6" s="39" t="s">
        <v>9</v>
      </c>
      <c r="D6" s="39" t="s">
        <v>10</v>
      </c>
      <c r="E6" s="39" t="s">
        <v>15</v>
      </c>
      <c r="F6" s="39" t="s">
        <v>6</v>
      </c>
      <c r="G6" s="39"/>
      <c r="H6" s="39"/>
      <c r="I6" s="42" t="s">
        <v>3</v>
      </c>
      <c r="J6" s="42"/>
      <c r="K6" s="42"/>
      <c r="L6" s="1" t="s">
        <v>4</v>
      </c>
    </row>
    <row r="7" spans="1:16" ht="139.5" customHeight="1">
      <c r="A7" s="39"/>
      <c r="B7" s="39"/>
      <c r="C7" s="43"/>
      <c r="D7" s="43"/>
      <c r="E7" s="43"/>
      <c r="F7" s="2" t="s">
        <v>21</v>
      </c>
      <c r="G7" s="2" t="s">
        <v>22</v>
      </c>
      <c r="H7" s="2" t="s">
        <v>23</v>
      </c>
      <c r="I7" s="27" t="s">
        <v>2</v>
      </c>
      <c r="J7" s="1" t="s">
        <v>0</v>
      </c>
      <c r="K7" s="1" t="s">
        <v>20</v>
      </c>
      <c r="L7" s="1" t="s">
        <v>14</v>
      </c>
      <c r="M7" s="20" t="s">
        <v>11</v>
      </c>
      <c r="N7" s="20" t="s">
        <v>12</v>
      </c>
      <c r="O7" s="20" t="s">
        <v>13</v>
      </c>
    </row>
    <row r="8" spans="1:16" s="15" customFormat="1" ht="57" customHeight="1">
      <c r="A8" s="26">
        <v>1</v>
      </c>
      <c r="B8" s="30">
        <v>3</v>
      </c>
      <c r="C8" s="34" t="s">
        <v>37</v>
      </c>
      <c r="D8" s="35">
        <v>1000</v>
      </c>
      <c r="E8" s="34" t="s">
        <v>31</v>
      </c>
      <c r="F8" s="32">
        <v>34.340000000000003</v>
      </c>
      <c r="G8" s="31">
        <v>34.79</v>
      </c>
      <c r="H8" s="31">
        <v>34.68</v>
      </c>
      <c r="I8" s="3">
        <f>ROUND((F8+G8+H8)/3,2)</f>
        <v>34.6</v>
      </c>
      <c r="J8" s="4">
        <f>SQRT((POWER(F8-I8,2)+POWER(G8-I8,2)+POWER(H8-I8,2)/(B8-1)))</f>
        <v>0.32695565448543318</v>
      </c>
      <c r="K8" s="4">
        <f>ROUND(J8/I8*100,2)</f>
        <v>0.94</v>
      </c>
      <c r="L8" s="3">
        <f>ROUND(I8*D8,2)</f>
        <v>34600</v>
      </c>
      <c r="M8" s="21">
        <f>ROUND(D8*F8,2)</f>
        <v>34340</v>
      </c>
      <c r="N8" s="21">
        <f>ROUND(D8*G8,2)</f>
        <v>34790</v>
      </c>
      <c r="O8" s="21">
        <f>ROUND(D8*H8,2)</f>
        <v>34680</v>
      </c>
      <c r="P8" s="22"/>
    </row>
    <row r="9" spans="1:16" s="15" customFormat="1" ht="57" customHeight="1">
      <c r="A9" s="26">
        <v>2</v>
      </c>
      <c r="B9" s="30">
        <v>3</v>
      </c>
      <c r="C9" s="34" t="s">
        <v>25</v>
      </c>
      <c r="D9" s="35">
        <v>10</v>
      </c>
      <c r="E9" s="34" t="s">
        <v>32</v>
      </c>
      <c r="F9" s="32">
        <v>2283.61</v>
      </c>
      <c r="G9" s="31">
        <v>2313.3000000000002</v>
      </c>
      <c r="H9" s="31">
        <v>2306.4499999999998</v>
      </c>
      <c r="I9" s="3">
        <f t="shared" ref="I9:I25" si="0">ROUND((F9+G9+H9)/3,2)</f>
        <v>2301.12</v>
      </c>
      <c r="J9" s="4">
        <f>SQRT((POWER(F9-I9,2)+POWER(G9-I9,2)+POWER(H9-I9,2)/(B9-1)))</f>
        <v>21.660031163412448</v>
      </c>
      <c r="K9" s="4">
        <f>ROUND(J9/I9*100,2)</f>
        <v>0.94</v>
      </c>
      <c r="L9" s="3">
        <f t="shared" ref="L9:L25" si="1">ROUND(I9*D9,2)</f>
        <v>23011.200000000001</v>
      </c>
      <c r="M9" s="21">
        <f t="shared" ref="M9:M25" si="2">ROUND(D9*F9,2)</f>
        <v>22836.1</v>
      </c>
      <c r="N9" s="21">
        <f t="shared" ref="N9:N25" si="3">ROUND(D9*G9,2)</f>
        <v>23133</v>
      </c>
      <c r="O9" s="21">
        <f t="shared" ref="O9:O25" si="4">ROUND(D9*H9,2)</f>
        <v>23064.5</v>
      </c>
      <c r="P9" s="22"/>
    </row>
    <row r="10" spans="1:16" s="15" customFormat="1" ht="57" customHeight="1">
      <c r="A10" s="26">
        <v>3</v>
      </c>
      <c r="B10" s="30">
        <v>3</v>
      </c>
      <c r="C10" s="34" t="s">
        <v>38</v>
      </c>
      <c r="D10" s="35">
        <v>100</v>
      </c>
      <c r="E10" s="34" t="s">
        <v>32</v>
      </c>
      <c r="F10" s="32">
        <v>137.36000000000001</v>
      </c>
      <c r="G10" s="31">
        <v>139.15</v>
      </c>
      <c r="H10" s="31">
        <v>138.72999999999999</v>
      </c>
      <c r="I10" s="3">
        <f t="shared" si="0"/>
        <v>138.41</v>
      </c>
      <c r="J10" s="4">
        <f t="shared" ref="J10:J25" si="5">SQRT((POWER(F10-I10,2)+POWER(G10-I10,2)+POWER(H10-I10,2)/(B10-1)))</f>
        <v>1.3043389130130159</v>
      </c>
      <c r="K10" s="4">
        <f t="shared" ref="K10:K25" si="6">ROUND(J10/I10*100,2)</f>
        <v>0.94</v>
      </c>
      <c r="L10" s="3">
        <f t="shared" si="1"/>
        <v>13841</v>
      </c>
      <c r="M10" s="21">
        <f t="shared" si="2"/>
        <v>13736</v>
      </c>
      <c r="N10" s="21">
        <f t="shared" si="3"/>
        <v>13915</v>
      </c>
      <c r="O10" s="21">
        <f t="shared" si="4"/>
        <v>13873</v>
      </c>
      <c r="P10" s="22"/>
    </row>
    <row r="11" spans="1:16" s="15" customFormat="1" ht="57" customHeight="1">
      <c r="A11" s="26">
        <v>4</v>
      </c>
      <c r="B11" s="30">
        <v>3</v>
      </c>
      <c r="C11" s="34" t="s">
        <v>39</v>
      </c>
      <c r="D11" s="35">
        <v>100</v>
      </c>
      <c r="E11" s="34" t="s">
        <v>32</v>
      </c>
      <c r="F11" s="32">
        <v>111.61</v>
      </c>
      <c r="G11" s="31">
        <v>113.06</v>
      </c>
      <c r="H11" s="31">
        <v>112.73</v>
      </c>
      <c r="I11" s="3">
        <f t="shared" si="0"/>
        <v>112.47</v>
      </c>
      <c r="J11" s="4">
        <f t="shared" si="5"/>
        <v>1.0590089706891082</v>
      </c>
      <c r="K11" s="4">
        <f t="shared" si="6"/>
        <v>0.94</v>
      </c>
      <c r="L11" s="3">
        <f t="shared" si="1"/>
        <v>11247</v>
      </c>
      <c r="M11" s="21">
        <f t="shared" si="2"/>
        <v>11161</v>
      </c>
      <c r="N11" s="21">
        <f t="shared" si="3"/>
        <v>11306</v>
      </c>
      <c r="O11" s="21">
        <f t="shared" si="4"/>
        <v>11273</v>
      </c>
      <c r="P11" s="22"/>
    </row>
    <row r="12" spans="1:16" s="15" customFormat="1" ht="57" customHeight="1">
      <c r="A12" s="26">
        <v>5</v>
      </c>
      <c r="B12" s="30">
        <v>3</v>
      </c>
      <c r="C12" s="34" t="s">
        <v>40</v>
      </c>
      <c r="D12" s="35">
        <v>50</v>
      </c>
      <c r="E12" s="34" t="s">
        <v>32</v>
      </c>
      <c r="F12" s="32">
        <v>132.21</v>
      </c>
      <c r="G12" s="31">
        <v>133.93</v>
      </c>
      <c r="H12" s="31">
        <v>133.53</v>
      </c>
      <c r="I12" s="3">
        <f t="shared" si="0"/>
        <v>133.22</v>
      </c>
      <c r="J12" s="4">
        <f t="shared" si="5"/>
        <v>1.2538939349083693</v>
      </c>
      <c r="K12" s="4">
        <f t="shared" si="6"/>
        <v>0.94</v>
      </c>
      <c r="L12" s="3">
        <f t="shared" si="1"/>
        <v>6661</v>
      </c>
      <c r="M12" s="21">
        <f t="shared" si="2"/>
        <v>6610.5</v>
      </c>
      <c r="N12" s="21">
        <f t="shared" si="3"/>
        <v>6696.5</v>
      </c>
      <c r="O12" s="21">
        <f t="shared" si="4"/>
        <v>6676.5</v>
      </c>
      <c r="P12" s="22"/>
    </row>
    <row r="13" spans="1:16" s="15" customFormat="1" ht="57" customHeight="1">
      <c r="A13" s="26">
        <v>6</v>
      </c>
      <c r="B13" s="30">
        <v>3</v>
      </c>
      <c r="C13" s="34" t="s">
        <v>26</v>
      </c>
      <c r="D13" s="35">
        <v>100</v>
      </c>
      <c r="E13" s="34" t="s">
        <v>32</v>
      </c>
      <c r="F13" s="32">
        <v>283.31</v>
      </c>
      <c r="G13" s="31">
        <v>286.99</v>
      </c>
      <c r="H13" s="31">
        <v>286.14</v>
      </c>
      <c r="I13" s="3">
        <f t="shared" si="0"/>
        <v>285.48</v>
      </c>
      <c r="J13" s="4">
        <f t="shared" si="5"/>
        <v>2.6845483791505829</v>
      </c>
      <c r="K13" s="4">
        <f t="shared" si="6"/>
        <v>0.94</v>
      </c>
      <c r="L13" s="3">
        <f t="shared" si="1"/>
        <v>28548</v>
      </c>
      <c r="M13" s="21">
        <f t="shared" si="2"/>
        <v>28331</v>
      </c>
      <c r="N13" s="21">
        <f t="shared" si="3"/>
        <v>28699</v>
      </c>
      <c r="O13" s="21">
        <f t="shared" si="4"/>
        <v>28614</v>
      </c>
      <c r="P13" s="22"/>
    </row>
    <row r="14" spans="1:16" s="15" customFormat="1" ht="57" customHeight="1">
      <c r="A14" s="26">
        <v>7</v>
      </c>
      <c r="B14" s="30">
        <v>3</v>
      </c>
      <c r="C14" s="34" t="s">
        <v>41</v>
      </c>
      <c r="D14" s="35">
        <v>1220</v>
      </c>
      <c r="E14" s="34" t="s">
        <v>31</v>
      </c>
      <c r="F14" s="32">
        <v>18.89</v>
      </c>
      <c r="G14" s="31">
        <v>19.14</v>
      </c>
      <c r="H14" s="31">
        <v>19.079999999999998</v>
      </c>
      <c r="I14" s="3">
        <f t="shared" si="0"/>
        <v>19.04</v>
      </c>
      <c r="J14" s="4">
        <f t="shared" si="5"/>
        <v>0.1824828759089461</v>
      </c>
      <c r="K14" s="4">
        <f t="shared" si="6"/>
        <v>0.96</v>
      </c>
      <c r="L14" s="3">
        <f t="shared" si="1"/>
        <v>23228.799999999999</v>
      </c>
      <c r="M14" s="21">
        <f t="shared" si="2"/>
        <v>23045.8</v>
      </c>
      <c r="N14" s="21">
        <f t="shared" si="3"/>
        <v>23350.799999999999</v>
      </c>
      <c r="O14" s="21">
        <f t="shared" si="4"/>
        <v>23277.599999999999</v>
      </c>
      <c r="P14" s="22"/>
    </row>
    <row r="15" spans="1:16" s="15" customFormat="1" ht="57" customHeight="1">
      <c r="A15" s="26">
        <v>8</v>
      </c>
      <c r="B15" s="30">
        <v>3</v>
      </c>
      <c r="C15" s="34" t="s">
        <v>42</v>
      </c>
      <c r="D15" s="35">
        <v>610</v>
      </c>
      <c r="E15" s="34" t="s">
        <v>31</v>
      </c>
      <c r="F15" s="32">
        <v>58.38</v>
      </c>
      <c r="G15" s="31">
        <v>59.14</v>
      </c>
      <c r="H15" s="31">
        <v>58.96</v>
      </c>
      <c r="I15" s="3">
        <f t="shared" si="0"/>
        <v>58.83</v>
      </c>
      <c r="J15" s="4">
        <f t="shared" si="5"/>
        <v>0.55412092543053981</v>
      </c>
      <c r="K15" s="4">
        <f t="shared" si="6"/>
        <v>0.94</v>
      </c>
      <c r="L15" s="3">
        <f t="shared" si="1"/>
        <v>35886.300000000003</v>
      </c>
      <c r="M15" s="21">
        <f t="shared" si="2"/>
        <v>35611.800000000003</v>
      </c>
      <c r="N15" s="21">
        <f t="shared" si="3"/>
        <v>36075.4</v>
      </c>
      <c r="O15" s="21">
        <f t="shared" si="4"/>
        <v>35965.599999999999</v>
      </c>
      <c r="P15" s="22"/>
    </row>
    <row r="16" spans="1:16" s="15" customFormat="1" ht="57" customHeight="1">
      <c r="A16" s="26">
        <v>9</v>
      </c>
      <c r="B16" s="30">
        <v>3</v>
      </c>
      <c r="C16" s="34" t="s">
        <v>27</v>
      </c>
      <c r="D16" s="35">
        <v>500</v>
      </c>
      <c r="E16" s="34" t="s">
        <v>32</v>
      </c>
      <c r="F16" s="32">
        <v>12.73</v>
      </c>
      <c r="G16" s="31">
        <v>12.9</v>
      </c>
      <c r="H16" s="31">
        <v>12.86</v>
      </c>
      <c r="I16" s="3">
        <f t="shared" si="0"/>
        <v>12.83</v>
      </c>
      <c r="J16" s="4">
        <f t="shared" si="5"/>
        <v>0.12389511693363847</v>
      </c>
      <c r="K16" s="4">
        <f t="shared" si="6"/>
        <v>0.97</v>
      </c>
      <c r="L16" s="3">
        <f t="shared" si="1"/>
        <v>6415</v>
      </c>
      <c r="M16" s="21">
        <f t="shared" si="2"/>
        <v>6365</v>
      </c>
      <c r="N16" s="21">
        <f t="shared" si="3"/>
        <v>6450</v>
      </c>
      <c r="O16" s="21">
        <f t="shared" si="4"/>
        <v>6430</v>
      </c>
      <c r="P16" s="22"/>
    </row>
    <row r="17" spans="1:16" s="15" customFormat="1" ht="57" customHeight="1">
      <c r="A17" s="26">
        <v>10</v>
      </c>
      <c r="B17" s="30">
        <v>3</v>
      </c>
      <c r="C17" s="34" t="s">
        <v>28</v>
      </c>
      <c r="D17" s="35">
        <v>500</v>
      </c>
      <c r="E17" s="34" t="s">
        <v>32</v>
      </c>
      <c r="F17" s="32">
        <v>3.26</v>
      </c>
      <c r="G17" s="31">
        <v>3.3</v>
      </c>
      <c r="H17" s="31">
        <v>3.29</v>
      </c>
      <c r="I17" s="3">
        <f t="shared" si="0"/>
        <v>3.28</v>
      </c>
      <c r="J17" s="4">
        <f t="shared" si="5"/>
        <v>2.9154759474226567E-2</v>
      </c>
      <c r="K17" s="4">
        <f t="shared" si="6"/>
        <v>0.89</v>
      </c>
      <c r="L17" s="3">
        <f t="shared" si="1"/>
        <v>1640</v>
      </c>
      <c r="M17" s="21">
        <f t="shared" si="2"/>
        <v>1630</v>
      </c>
      <c r="N17" s="21">
        <f t="shared" si="3"/>
        <v>1650</v>
      </c>
      <c r="O17" s="21">
        <f t="shared" si="4"/>
        <v>1645</v>
      </c>
      <c r="P17" s="22"/>
    </row>
    <row r="18" spans="1:16" s="15" customFormat="1" ht="57" customHeight="1">
      <c r="A18" s="26">
        <v>11</v>
      </c>
      <c r="B18" s="30">
        <v>3</v>
      </c>
      <c r="C18" s="34" t="s">
        <v>43</v>
      </c>
      <c r="D18" s="35">
        <v>500</v>
      </c>
      <c r="E18" s="34" t="s">
        <v>32</v>
      </c>
      <c r="F18" s="32">
        <v>7.23</v>
      </c>
      <c r="G18" s="31">
        <v>7.32</v>
      </c>
      <c r="H18" s="31">
        <v>7.3</v>
      </c>
      <c r="I18" s="3">
        <f t="shared" si="0"/>
        <v>7.28</v>
      </c>
      <c r="J18" s="4">
        <f t="shared" si="5"/>
        <v>6.5574385243019839E-2</v>
      </c>
      <c r="K18" s="4">
        <f t="shared" si="6"/>
        <v>0.9</v>
      </c>
      <c r="L18" s="3">
        <f t="shared" si="1"/>
        <v>3640</v>
      </c>
      <c r="M18" s="21">
        <f t="shared" si="2"/>
        <v>3615</v>
      </c>
      <c r="N18" s="21">
        <f t="shared" si="3"/>
        <v>3660</v>
      </c>
      <c r="O18" s="21">
        <f t="shared" si="4"/>
        <v>3650</v>
      </c>
      <c r="P18" s="22"/>
    </row>
    <row r="19" spans="1:16" s="15" customFormat="1" ht="57" customHeight="1">
      <c r="A19" s="26">
        <v>12</v>
      </c>
      <c r="B19" s="30">
        <v>3</v>
      </c>
      <c r="C19" s="34" t="s">
        <v>44</v>
      </c>
      <c r="D19" s="35">
        <v>500</v>
      </c>
      <c r="E19" s="34" t="s">
        <v>32</v>
      </c>
      <c r="F19" s="32">
        <v>15.45</v>
      </c>
      <c r="G19" s="31">
        <v>15.65</v>
      </c>
      <c r="H19" s="31">
        <v>15.6</v>
      </c>
      <c r="I19" s="3">
        <f t="shared" si="0"/>
        <v>15.57</v>
      </c>
      <c r="J19" s="4">
        <f t="shared" si="5"/>
        <v>0.1457737973711333</v>
      </c>
      <c r="K19" s="4">
        <f t="shared" si="6"/>
        <v>0.94</v>
      </c>
      <c r="L19" s="3">
        <f t="shared" si="1"/>
        <v>7785</v>
      </c>
      <c r="M19" s="21">
        <f t="shared" si="2"/>
        <v>7725</v>
      </c>
      <c r="N19" s="21">
        <f t="shared" si="3"/>
        <v>7825</v>
      </c>
      <c r="O19" s="21">
        <f t="shared" si="4"/>
        <v>7800</v>
      </c>
      <c r="P19" s="22"/>
    </row>
    <row r="20" spans="1:16" s="15" customFormat="1" ht="57" customHeight="1">
      <c r="A20" s="26">
        <v>13</v>
      </c>
      <c r="B20" s="30">
        <v>3</v>
      </c>
      <c r="C20" s="34" t="s">
        <v>45</v>
      </c>
      <c r="D20" s="35">
        <v>500</v>
      </c>
      <c r="E20" s="34" t="s">
        <v>32</v>
      </c>
      <c r="F20" s="32">
        <v>16.309999999999999</v>
      </c>
      <c r="G20" s="31">
        <v>16.52</v>
      </c>
      <c r="H20" s="31">
        <v>16.47</v>
      </c>
      <c r="I20" s="3">
        <f t="shared" si="0"/>
        <v>16.43</v>
      </c>
      <c r="J20" s="4">
        <f t="shared" si="5"/>
        <v>0.15264337522473809</v>
      </c>
      <c r="K20" s="4">
        <f t="shared" si="6"/>
        <v>0.93</v>
      </c>
      <c r="L20" s="3">
        <f t="shared" si="1"/>
        <v>8215</v>
      </c>
      <c r="M20" s="21">
        <f t="shared" si="2"/>
        <v>8155</v>
      </c>
      <c r="N20" s="21">
        <f t="shared" si="3"/>
        <v>8260</v>
      </c>
      <c r="O20" s="21">
        <f t="shared" si="4"/>
        <v>8235</v>
      </c>
      <c r="P20" s="22"/>
    </row>
    <row r="21" spans="1:16" s="15" customFormat="1" ht="57" customHeight="1">
      <c r="A21" s="26">
        <v>14</v>
      </c>
      <c r="B21" s="30">
        <v>3</v>
      </c>
      <c r="C21" s="34" t="s">
        <v>46</v>
      </c>
      <c r="D21" s="35">
        <v>50</v>
      </c>
      <c r="E21" s="34" t="s">
        <v>32</v>
      </c>
      <c r="F21" s="32">
        <v>169.98</v>
      </c>
      <c r="G21" s="31">
        <v>172.19</v>
      </c>
      <c r="H21" s="31">
        <v>171.68</v>
      </c>
      <c r="I21" s="3">
        <f t="shared" si="0"/>
        <v>171.28</v>
      </c>
      <c r="J21" s="4">
        <f t="shared" si="5"/>
        <v>1.6118622769951612</v>
      </c>
      <c r="K21" s="4">
        <f t="shared" si="6"/>
        <v>0.94</v>
      </c>
      <c r="L21" s="3">
        <f t="shared" si="1"/>
        <v>8564</v>
      </c>
      <c r="M21" s="21">
        <f t="shared" si="2"/>
        <v>8499</v>
      </c>
      <c r="N21" s="21">
        <f t="shared" si="3"/>
        <v>8609.5</v>
      </c>
      <c r="O21" s="21">
        <f t="shared" si="4"/>
        <v>8584</v>
      </c>
      <c r="P21" s="22"/>
    </row>
    <row r="22" spans="1:16" s="15" customFormat="1" ht="57" customHeight="1">
      <c r="A22" s="26">
        <v>15</v>
      </c>
      <c r="B22" s="30">
        <v>3</v>
      </c>
      <c r="C22" s="34" t="s">
        <v>47</v>
      </c>
      <c r="D22" s="35">
        <v>50</v>
      </c>
      <c r="E22" s="34" t="s">
        <v>32</v>
      </c>
      <c r="F22" s="32">
        <v>58.38</v>
      </c>
      <c r="G22" s="31">
        <v>59.14</v>
      </c>
      <c r="H22" s="31">
        <v>58.96</v>
      </c>
      <c r="I22" s="3">
        <f t="shared" si="0"/>
        <v>58.83</v>
      </c>
      <c r="J22" s="4">
        <f t="shared" si="5"/>
        <v>0.55412092543053981</v>
      </c>
      <c r="K22" s="4">
        <f t="shared" si="6"/>
        <v>0.94</v>
      </c>
      <c r="L22" s="3">
        <f t="shared" si="1"/>
        <v>2941.5</v>
      </c>
      <c r="M22" s="21">
        <f t="shared" si="2"/>
        <v>2919</v>
      </c>
      <c r="N22" s="21">
        <f t="shared" si="3"/>
        <v>2957</v>
      </c>
      <c r="O22" s="21">
        <f t="shared" si="4"/>
        <v>2948</v>
      </c>
      <c r="P22" s="22"/>
    </row>
    <row r="23" spans="1:16" s="15" customFormat="1" ht="57" customHeight="1">
      <c r="A23" s="26">
        <v>16</v>
      </c>
      <c r="B23" s="30">
        <v>3</v>
      </c>
      <c r="C23" s="34" t="s">
        <v>48</v>
      </c>
      <c r="D23" s="35">
        <v>150</v>
      </c>
      <c r="E23" s="34" t="s">
        <v>32</v>
      </c>
      <c r="F23" s="32">
        <v>85.85</v>
      </c>
      <c r="G23" s="31">
        <v>86.97</v>
      </c>
      <c r="H23" s="31">
        <v>86.71</v>
      </c>
      <c r="I23" s="3">
        <f t="shared" si="0"/>
        <v>86.51</v>
      </c>
      <c r="J23" s="4">
        <f t="shared" si="5"/>
        <v>0.81682311426648924</v>
      </c>
      <c r="K23" s="4">
        <f t="shared" si="6"/>
        <v>0.94</v>
      </c>
      <c r="L23" s="3">
        <f t="shared" si="1"/>
        <v>12976.5</v>
      </c>
      <c r="M23" s="21">
        <f t="shared" si="2"/>
        <v>12877.5</v>
      </c>
      <c r="N23" s="21">
        <f t="shared" si="3"/>
        <v>13045.5</v>
      </c>
      <c r="O23" s="21">
        <f t="shared" si="4"/>
        <v>13006.5</v>
      </c>
      <c r="P23" s="22"/>
    </row>
    <row r="24" spans="1:16" s="15" customFormat="1" ht="57" customHeight="1">
      <c r="A24" s="26">
        <v>17</v>
      </c>
      <c r="B24" s="30">
        <v>3</v>
      </c>
      <c r="C24" s="34" t="s">
        <v>29</v>
      </c>
      <c r="D24" s="35">
        <v>5</v>
      </c>
      <c r="E24" s="34" t="s">
        <v>32</v>
      </c>
      <c r="F24" s="32">
        <v>6205</v>
      </c>
      <c r="G24" s="31">
        <v>6285.67</v>
      </c>
      <c r="H24" s="31">
        <v>6267.05</v>
      </c>
      <c r="I24" s="3">
        <f t="shared" si="0"/>
        <v>6252.57</v>
      </c>
      <c r="J24" s="4">
        <f t="shared" si="5"/>
        <v>58.85023449401033</v>
      </c>
      <c r="K24" s="4">
        <f t="shared" si="6"/>
        <v>0.94</v>
      </c>
      <c r="L24" s="3">
        <f t="shared" si="1"/>
        <v>31262.85</v>
      </c>
      <c r="M24" s="21">
        <f t="shared" si="2"/>
        <v>31025</v>
      </c>
      <c r="N24" s="21">
        <f t="shared" si="3"/>
        <v>31428.35</v>
      </c>
      <c r="O24" s="21">
        <f t="shared" si="4"/>
        <v>31335.25</v>
      </c>
      <c r="P24" s="22"/>
    </row>
    <row r="25" spans="1:16" s="15" customFormat="1" ht="57" customHeight="1">
      <c r="A25" s="26">
        <v>18</v>
      </c>
      <c r="B25" s="30">
        <v>3</v>
      </c>
      <c r="C25" s="34" t="s">
        <v>30</v>
      </c>
      <c r="D25" s="35">
        <v>5</v>
      </c>
      <c r="E25" s="34" t="s">
        <v>32</v>
      </c>
      <c r="F25" s="32">
        <v>12920</v>
      </c>
      <c r="G25" s="31">
        <v>13087.96</v>
      </c>
      <c r="H25" s="31">
        <v>13049.2</v>
      </c>
      <c r="I25" s="3">
        <f t="shared" si="0"/>
        <v>13019.05</v>
      </c>
      <c r="J25" s="4">
        <f t="shared" si="5"/>
        <v>122.53163611900349</v>
      </c>
      <c r="K25" s="4">
        <f t="shared" si="6"/>
        <v>0.94</v>
      </c>
      <c r="L25" s="3">
        <f t="shared" si="1"/>
        <v>65095.25</v>
      </c>
      <c r="M25" s="21">
        <f t="shared" si="2"/>
        <v>64600</v>
      </c>
      <c r="N25" s="21">
        <f t="shared" si="3"/>
        <v>65439.8</v>
      </c>
      <c r="O25" s="21">
        <f t="shared" si="4"/>
        <v>65246</v>
      </c>
      <c r="P25" s="22"/>
    </row>
    <row r="26" spans="1:16" s="15" customFormat="1" ht="28.5" customHeight="1">
      <c r="A26" s="40" t="s">
        <v>16</v>
      </c>
      <c r="B26" s="40"/>
      <c r="C26" s="41"/>
      <c r="D26" s="41"/>
      <c r="E26" s="41"/>
      <c r="F26" s="40"/>
      <c r="G26" s="40"/>
      <c r="H26" s="40"/>
      <c r="I26" s="24"/>
      <c r="J26" s="25"/>
      <c r="K26" s="25"/>
      <c r="L26" s="24">
        <f>ROUND(SUM(L8:L25),2)</f>
        <v>325558.40000000002</v>
      </c>
      <c r="M26" s="21">
        <f>SUM(M8:M25)</f>
        <v>323082.7</v>
      </c>
      <c r="N26" s="21">
        <f>SUM(N8:N25)</f>
        <v>327290.84999999998</v>
      </c>
      <c r="O26" s="21">
        <f>SUM(O8:O25)</f>
        <v>326303.95</v>
      </c>
      <c r="P26" s="29">
        <f>ROUND((M26+N26+O26)/3,2)</f>
        <v>325559.17</v>
      </c>
    </row>
    <row r="27" spans="1:16" s="15" customFormat="1" ht="28.5" customHeight="1">
      <c r="A27" s="38" t="s">
        <v>35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28"/>
      <c r="N27" s="28"/>
      <c r="O27" s="28"/>
      <c r="P27" s="23"/>
    </row>
    <row r="28" spans="1:16" s="15" customFormat="1" ht="21.75" customHeight="1">
      <c r="A28" s="44" t="s">
        <v>49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28"/>
      <c r="N28" s="28"/>
      <c r="O28" s="28"/>
      <c r="P28" s="23"/>
    </row>
    <row r="29" spans="1:16" ht="31.5" customHeight="1">
      <c r="A29" s="38" t="s">
        <v>34</v>
      </c>
      <c r="B29" s="38"/>
      <c r="C29" s="38"/>
      <c r="D29" s="38"/>
      <c r="E29" s="38"/>
      <c r="F29" s="38"/>
      <c r="G29" s="38"/>
      <c r="H29" s="38"/>
      <c r="I29" s="38"/>
      <c r="J29" s="33" t="s">
        <v>33</v>
      </c>
      <c r="K29" s="16"/>
      <c r="L29" s="16"/>
    </row>
    <row r="30" spans="1:16" ht="23.25" customHeight="1">
      <c r="A30" s="11"/>
      <c r="B30" s="9"/>
      <c r="C30" s="9"/>
      <c r="D30" s="9"/>
      <c r="E30" s="9"/>
      <c r="F30" s="9"/>
      <c r="G30" s="9"/>
      <c r="H30" s="12"/>
      <c r="I30" s="16"/>
      <c r="J30" s="16"/>
      <c r="K30" s="16"/>
      <c r="L30" s="16"/>
    </row>
    <row r="31" spans="1:16" ht="31.5" customHeight="1">
      <c r="A31" s="11"/>
      <c r="B31" s="5"/>
      <c r="C31" s="5"/>
      <c r="D31" s="5"/>
      <c r="E31" s="5"/>
      <c r="F31" s="37"/>
      <c r="G31" s="37"/>
      <c r="H31" s="11"/>
      <c r="I31" s="16"/>
      <c r="J31" s="16"/>
      <c r="K31" s="16"/>
      <c r="L31" s="16"/>
    </row>
    <row r="32" spans="1:16" ht="15.75" customHeight="1">
      <c r="A32" s="38"/>
      <c r="B32" s="38"/>
      <c r="C32" s="38"/>
      <c r="D32" s="38"/>
      <c r="E32" s="38"/>
      <c r="F32" s="38"/>
      <c r="G32" s="38"/>
      <c r="H32" s="12"/>
      <c r="I32" s="16"/>
      <c r="J32" s="16"/>
      <c r="K32" s="16"/>
      <c r="L32" s="16"/>
    </row>
    <row r="33" spans="1:12">
      <c r="A33" s="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>
      <c r="A34" s="16"/>
      <c r="B34" s="7"/>
      <c r="C34" s="7"/>
      <c r="D34" s="7"/>
      <c r="E34" s="7"/>
      <c r="F34" s="8"/>
      <c r="G34" s="11"/>
      <c r="H34" s="11"/>
      <c r="I34" s="8"/>
      <c r="J34" s="16"/>
      <c r="K34" s="16"/>
      <c r="L34" s="16"/>
    </row>
    <row r="35" spans="1:12">
      <c r="A35" s="5"/>
      <c r="B35" s="11"/>
      <c r="C35" s="11"/>
      <c r="D35" s="11"/>
      <c r="E35" s="11"/>
      <c r="F35" s="8"/>
      <c r="G35" s="11"/>
      <c r="H35" s="11"/>
      <c r="I35" s="8"/>
      <c r="J35" s="16"/>
      <c r="K35" s="16"/>
      <c r="L35" s="16"/>
    </row>
    <row r="36" spans="1:12">
      <c r="A36" s="36"/>
      <c r="B36" s="36"/>
      <c r="C36" s="36"/>
      <c r="D36" s="36"/>
      <c r="E36" s="36"/>
      <c r="F36" s="36"/>
      <c r="G36" s="36"/>
      <c r="H36" s="10"/>
      <c r="I36" s="16"/>
      <c r="J36" s="16"/>
      <c r="K36" s="16"/>
      <c r="L36" s="16"/>
    </row>
    <row r="37" spans="1:12">
      <c r="A37" s="16"/>
      <c r="B37" s="16"/>
      <c r="C37" s="16"/>
      <c r="D37" s="16"/>
      <c r="E37" s="16"/>
      <c r="F37" s="16"/>
      <c r="G37" s="16"/>
      <c r="H37" s="16"/>
      <c r="I37" s="16"/>
      <c r="J37" s="17"/>
      <c r="K37" s="16"/>
      <c r="L37" s="16"/>
    </row>
    <row r="38" spans="1:12">
      <c r="J38" s="18"/>
    </row>
  </sheetData>
  <sheetProtection selectLockedCells="1" selectUnlockedCells="1"/>
  <mergeCells count="21">
    <mergeCell ref="A5:F5"/>
    <mergeCell ref="G5:L5"/>
    <mergeCell ref="A1:L1"/>
    <mergeCell ref="A3:F3"/>
    <mergeCell ref="G3:L3"/>
    <mergeCell ref="A4:F4"/>
    <mergeCell ref="G4:L4"/>
    <mergeCell ref="A36:G36"/>
    <mergeCell ref="F31:G31"/>
    <mergeCell ref="A32:G32"/>
    <mergeCell ref="A6:A7"/>
    <mergeCell ref="B6:B7"/>
    <mergeCell ref="F6:H6"/>
    <mergeCell ref="A26:H26"/>
    <mergeCell ref="A27:L27"/>
    <mergeCell ref="I6:K6"/>
    <mergeCell ref="C6:C7"/>
    <mergeCell ref="D6:D7"/>
    <mergeCell ref="E6:E7"/>
    <mergeCell ref="A28:L28"/>
    <mergeCell ref="A29:I2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38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</vt:lpstr>
      <vt:lpstr>'Расчет НМЦ'!Область_печати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Lebedev_AS</cp:lastModifiedBy>
  <cp:lastPrinted>2019-07-01T11:25:06Z</cp:lastPrinted>
  <dcterms:created xsi:type="dcterms:W3CDTF">2014-02-03T17:42:58Z</dcterms:created>
  <dcterms:modified xsi:type="dcterms:W3CDTF">2020-04-24T12:37:06Z</dcterms:modified>
</cp:coreProperties>
</file>