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rbunova\Desktop\скзи\Рабочая Марианна\Закупки\моя\ргх\2024\31 краски\"/>
    </mc:Choice>
  </mc:AlternateContent>
  <bookViews>
    <workbookView xWindow="0" yWindow="0" windowWidth="19440" windowHeight="765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H44" i="1" l="1"/>
  <c r="I44" i="1" s="1"/>
  <c r="J44" i="1" s="1"/>
  <c r="H43" i="1"/>
  <c r="I43" i="1" s="1"/>
  <c r="J43" i="1" s="1"/>
  <c r="H42" i="1"/>
  <c r="I42" i="1" s="1"/>
  <c r="J42" i="1" s="1"/>
  <c r="H41" i="1"/>
  <c r="I41" i="1" s="1"/>
  <c r="J41" i="1" s="1"/>
  <c r="H40" i="1"/>
  <c r="I40" i="1" s="1"/>
  <c r="J40" i="1" s="1"/>
  <c r="H39" i="1"/>
  <c r="I39" i="1" s="1"/>
  <c r="J39" i="1" s="1"/>
  <c r="K44" i="1" l="1"/>
  <c r="K43" i="1"/>
  <c r="K42" i="1"/>
  <c r="K41" i="1"/>
  <c r="K40" i="1"/>
  <c r="K39" i="1"/>
  <c r="H38" i="1"/>
  <c r="I38" i="1" s="1"/>
  <c r="J38" i="1" s="1"/>
  <c r="H37" i="1"/>
  <c r="K37" i="1" s="1"/>
  <c r="K38" i="1" l="1"/>
  <c r="I37" i="1"/>
  <c r="J37" i="1" s="1"/>
  <c r="H8" i="1"/>
  <c r="I8" i="1" s="1"/>
  <c r="J8" i="1" s="1"/>
  <c r="H9" i="1"/>
  <c r="I9" i="1" s="1"/>
  <c r="J9" i="1" s="1"/>
  <c r="H10" i="1"/>
  <c r="I10" i="1" s="1"/>
  <c r="J10" i="1" s="1"/>
  <c r="H11" i="1"/>
  <c r="I11" i="1" s="1"/>
  <c r="J11" i="1" s="1"/>
  <c r="H12" i="1"/>
  <c r="I12" i="1" s="1"/>
  <c r="J12" i="1" s="1"/>
  <c r="H13" i="1"/>
  <c r="I13" i="1" s="1"/>
  <c r="J13" i="1" s="1"/>
  <c r="H14" i="1"/>
  <c r="I14" i="1" s="1"/>
  <c r="J14" i="1" s="1"/>
  <c r="H15" i="1"/>
  <c r="I15" i="1" s="1"/>
  <c r="J15" i="1" s="1"/>
  <c r="H16" i="1"/>
  <c r="I16" i="1" s="1"/>
  <c r="J16" i="1" s="1"/>
  <c r="H17" i="1"/>
  <c r="I17" i="1" s="1"/>
  <c r="J17" i="1" s="1"/>
  <c r="H18" i="1"/>
  <c r="I18" i="1" s="1"/>
  <c r="J18" i="1" s="1"/>
  <c r="H19" i="1"/>
  <c r="I19" i="1" s="1"/>
  <c r="J19" i="1" s="1"/>
  <c r="H20" i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I28" i="1" s="1"/>
  <c r="J28" i="1" s="1"/>
  <c r="H29" i="1"/>
  <c r="I29" i="1" s="1"/>
  <c r="J29" i="1" s="1"/>
  <c r="H30" i="1"/>
  <c r="I30" i="1" s="1"/>
  <c r="J30" i="1" s="1"/>
  <c r="H31" i="1"/>
  <c r="I31" i="1" s="1"/>
  <c r="J31" i="1" s="1"/>
  <c r="H32" i="1"/>
  <c r="I32" i="1" s="1"/>
  <c r="J32" i="1" s="1"/>
  <c r="H33" i="1"/>
  <c r="I33" i="1" s="1"/>
  <c r="J33" i="1" s="1"/>
  <c r="H34" i="1"/>
  <c r="I34" i="1" s="1"/>
  <c r="J34" i="1" s="1"/>
  <c r="H35" i="1"/>
  <c r="I35" i="1" s="1"/>
  <c r="J35" i="1" s="1"/>
  <c r="H36" i="1"/>
  <c r="I36" i="1" s="1"/>
  <c r="J36" i="1" s="1"/>
  <c r="H45" i="1"/>
  <c r="I45" i="1" s="1"/>
  <c r="J45" i="1" s="1"/>
  <c r="K45" i="1" l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H7" i="1"/>
  <c r="I7" i="1" l="1"/>
  <c r="J7" i="1" s="1"/>
  <c r="K7" i="1" l="1"/>
  <c r="K46" i="1" s="1"/>
</calcChain>
</file>

<file path=xl/sharedStrings.xml><?xml version="1.0" encoding="utf-8"?>
<sst xmlns="http://schemas.openxmlformats.org/spreadsheetml/2006/main" count="100" uniqueCount="62">
  <si>
    <t>Основные характеристики объекта закупки</t>
  </si>
  <si>
    <t>Используемый метод определения НМЦК с обоснованием:</t>
  </si>
  <si>
    <t>п/п</t>
  </si>
  <si>
    <t>Кол-во</t>
  </si>
  <si>
    <t>Ед. изм.</t>
  </si>
  <si>
    <t xml:space="preserve">Средняя стоимость за единицу </t>
  </si>
  <si>
    <t>Стандартное отклонение</t>
  </si>
  <si>
    <t>Коэффициент вариации</t>
  </si>
  <si>
    <t>Итого:</t>
  </si>
  <si>
    <t xml:space="preserve">Наименование </t>
  </si>
  <si>
    <t>НМЦК (по средней цене)</t>
  </si>
  <si>
    <t>В связи с экономией денежных средств, принято решение рассчитать НМЦК по средней цене из 3-х ценовых предложений:</t>
  </si>
  <si>
    <t xml:space="preserve">                                                             Расчет начальной (максимальной) цены контракта
При определении НМЦД Заказчиком применяется Положение о закупке товаров, работ, услуг, принятое в соответствии с типовым положением о закупке товаров, работ, услуг, утвержденным постановлением Правительства Московской области от 19.08.2014 № 666/31
   "О мерах по реализации Федерального закона от 18.07.2011 № 223-ФЗ "О закупках товаров, работ, услуг отдельными видами юридических лиц" в Московской области"
   (с учетом постановления Правительства МО от 16.05.2016 № 361/13 "О внесении изменений в постановление Правительства Московской области от 19.08.2014 № 666/31 "О мерах по реализации Федерального закона от 18.07.2011 № 223-ФЗ "О закупках товаров, работ, услуг
   отдельными видами юридических лиц" в Московской области" 
Данный Приказ не учитывает, что применение утвержденных формул определения НМЦД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
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</si>
  <si>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r>
      <t xml:space="preserve">В целях определения НМЦК был проведен анализ рынка. При расчете начальной (максимальной) цены Договора за цену единицы услуги была принята средняя цена из 3-х ценовых предложений Поставщиков, рассчитанная на основании полученных коммерческих предложений.
</t>
    </r>
    <r>
      <rPr>
        <b/>
        <sz val="10"/>
        <color theme="1"/>
        <rFont val="Times New Roman"/>
        <family val="1"/>
        <charset val="204"/>
      </rPr>
      <t/>
    </r>
  </si>
  <si>
    <t>шт</t>
  </si>
  <si>
    <t>Поставщик  №1</t>
  </si>
  <si>
    <t>Поставщик № 2</t>
  </si>
  <si>
    <t>Поставщик № 3</t>
  </si>
  <si>
    <t>,</t>
  </si>
  <si>
    <t>Скотч малярный 48 мм x 50 м</t>
  </si>
  <si>
    <t>Грунтовка  глубокого проникновения  10 л</t>
  </si>
  <si>
    <t xml:space="preserve">Расчет и обоснование цены контракта на поставку лакокрасочных товаров  </t>
  </si>
  <si>
    <t xml:space="preserve">Поставка лакокрасочных товаров  </t>
  </si>
  <si>
    <t>Валик "Натуральный мех" 200мм D-48 с ручкой 6 мм, крепление шплинтом</t>
  </si>
  <si>
    <t>Валик малярный, натуральный мех 250мм, D=48, ворс 13мм (в сборе/бюгель 6мм)</t>
  </si>
  <si>
    <t>Валик-мини в сборе. 110мм, ворс 12мм, D-16, полиакрил, полиэстр 6мм</t>
  </si>
  <si>
    <t>Ванночка малярная 330х350мм</t>
  </si>
  <si>
    <t>Шпатель малярный, 100мм,  нержавеющая сталь</t>
  </si>
  <si>
    <t>Шпатель фасадный нержавеющий 350мм, прорезиненная ручка</t>
  </si>
  <si>
    <t>Бетон-контакт, 5 кг</t>
  </si>
  <si>
    <t>Кисть круглая  №14  натуральная щетина, (d=50)</t>
  </si>
  <si>
    <t>Кисть флейцевая 50х12мм, смешанная щетина</t>
  </si>
  <si>
    <t>Кисть флейцевая 25х10мм, смешанная щетина</t>
  </si>
  <si>
    <t>Кисть макловица 52х140мм, искуственная щетина</t>
  </si>
  <si>
    <t>Кельма отделочника стальная, деревянная ручка</t>
  </si>
  <si>
    <t>Краска в/д фасадная особопрочная 14кг</t>
  </si>
  <si>
    <t>Эмаль ПФ-115 универсальная алкидная, глянцевая, 2,7 кг золотисто-коричневая</t>
  </si>
  <si>
    <t xml:space="preserve">Эмаль ПФ-115 универсальная, коричневая, 2,7 кг </t>
  </si>
  <si>
    <t xml:space="preserve">Эмаль ПФ-115 универсальная, белая, 2,7 кг </t>
  </si>
  <si>
    <t xml:space="preserve">Эмаль ПФ-115 универсальная, желтая яркая, 2,7 кг </t>
  </si>
  <si>
    <t xml:space="preserve">Эмаль ПФ-115 универсальная, серая, 2,7 кг </t>
  </si>
  <si>
    <t>Эмаль ПФ-115 универсальная алкидная, глянцевая, 2,7 кг желто-коричневая</t>
  </si>
  <si>
    <t xml:space="preserve">Эмаль ПФ-115 универсальная, черная, 2,7 кг </t>
  </si>
  <si>
    <t xml:space="preserve">Эмаль ПФ-115 универсальная, зеленая темная, 2,7 кг </t>
  </si>
  <si>
    <t xml:space="preserve">Эмаль ПФ-115 универсальная, синяя, 2,7 кг </t>
  </si>
  <si>
    <t xml:space="preserve">Эмаль ПФ-115 универсальная, красная, 2,7 кг </t>
  </si>
  <si>
    <t>Эмаль ПФ-115 алкидная, 2,7 кг слоновая кость</t>
  </si>
  <si>
    <t>Грунт-эмаль по ржавчине серая, 1л</t>
  </si>
  <si>
    <t>Грунт-эмаль по ржавчине белая, 1л</t>
  </si>
  <si>
    <t xml:space="preserve">Колер №4 бежевый, 100 мл </t>
  </si>
  <si>
    <t>Эмаль для бетонных полов, серая, 20л.</t>
  </si>
  <si>
    <t>Уайт-спирит 5л.</t>
  </si>
  <si>
    <t>Бумага наждачная в рулонах - 20 Н (Р 80)</t>
  </si>
  <si>
    <t>Бумага наждачная в рулонах - 4 Н (Р 320)</t>
  </si>
  <si>
    <t>Терка для наждачной бумаги пластиковая с метал. Прижимом 230х105мм</t>
  </si>
  <si>
    <t>Штукатурка гипсовая белая 30 кг</t>
  </si>
  <si>
    <t>Ценмент 50 кг</t>
  </si>
  <si>
    <t>Шпатлевка финишная гипсовая 20 кг</t>
  </si>
  <si>
    <t>Пескобетон М 300 40 кг</t>
  </si>
  <si>
    <t>Директор МУП «Развитие городского хозяйства»                        __________________________ С. А. Демин</t>
  </si>
  <si>
    <t xml:space="preserve">Начальная (максимальная) цена Контракта составляет 1 149 639 (один миллион сто сорок девять тысяч шестьсот тридцать девять) рублей 13 копеек </t>
  </si>
  <si>
    <t>Валик фасадный, акрил 100мм R08100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</si>
</sst>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2" fontId="0" fillId="0" borderId="0" xfId="0" applyNumberForma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vertical="center" wrapText="1"/>
    </xf>
    <xf numFmtId="0" fontId="3" fillId="0" borderId="0" xfId="0" applyFont="1" applyFill="1" applyAlignment="1">
      <alignment horizontal="left" vertical="top" wrapText="1"/>
    </xf>
    <xf numFmtId="4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horizontal="left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wrapText="1"/>
    </xf>
    <xf numFmtId="2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top" wrapText="1"/>
    </xf>
    <xf numFmtId="2" fontId="0" fillId="0" borderId="0" xfId="0" applyNumberForma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4" fillId="0" borderId="0" xfId="0" applyNumberFormat="1" applyFont="1" applyAlignment="1">
      <alignment vertical="top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vertical="top" wrapText="1"/>
    </xf>
    <xf numFmtId="0" fontId="8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showWhiteSpace="0" zoomScale="110" zoomScaleNormal="110" workbookViewId="0">
      <selection activeCell="G32" sqref="G32"/>
    </sheetView>
  </sheetViews>
  <sheetFormatPr defaultColWidth="9.140625" defaultRowHeight="15" x14ac:dyDescent="0.25"/>
  <cols>
    <col min="1" max="1" width="4.42578125" style="1" customWidth="1"/>
    <col min="2" max="2" width="88.28515625" style="1" customWidth="1"/>
    <col min="3" max="3" width="9.140625" style="1"/>
    <col min="4" max="4" width="8.42578125" style="1" customWidth="1"/>
    <col min="5" max="5" width="14.140625" style="1" customWidth="1"/>
    <col min="6" max="6" width="14.140625" style="11" customWidth="1"/>
    <col min="7" max="8" width="14.140625" style="1" customWidth="1"/>
    <col min="9" max="9" width="12.85546875" style="1" customWidth="1"/>
    <col min="10" max="10" width="9.7109375" style="1" customWidth="1"/>
    <col min="11" max="11" width="14.5703125" style="34" customWidth="1"/>
    <col min="12" max="12" width="13.42578125" style="26" customWidth="1"/>
    <col min="13" max="16384" width="9.140625" style="1"/>
  </cols>
  <sheetData>
    <row r="1" spans="1:12" ht="33.6" customHeight="1" x14ac:dyDescent="0.25">
      <c r="A1" s="44" t="s">
        <v>21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25.5" customHeight="1" x14ac:dyDescent="0.25">
      <c r="A2" s="48" t="s">
        <v>0</v>
      </c>
      <c r="B2" s="48"/>
      <c r="C2" s="46" t="s">
        <v>22</v>
      </c>
      <c r="D2" s="46"/>
      <c r="E2" s="46"/>
      <c r="F2" s="46"/>
      <c r="G2" s="46"/>
      <c r="H2" s="46"/>
      <c r="I2" s="46"/>
      <c r="J2" s="46"/>
      <c r="K2" s="46"/>
    </row>
    <row r="3" spans="1:12" ht="183.75" customHeight="1" x14ac:dyDescent="0.25">
      <c r="A3" s="49" t="s">
        <v>1</v>
      </c>
      <c r="B3" s="49"/>
      <c r="C3" s="47" t="s">
        <v>12</v>
      </c>
      <c r="D3" s="47"/>
      <c r="E3" s="47"/>
      <c r="F3" s="47"/>
      <c r="G3" s="47"/>
      <c r="H3" s="47"/>
      <c r="I3" s="47"/>
      <c r="J3" s="47"/>
      <c r="K3" s="47"/>
    </row>
    <row r="4" spans="1:12" ht="6" customHeight="1" x14ac:dyDescent="0.25"/>
    <row r="5" spans="1:12" s="6" customFormat="1" ht="17.45" customHeight="1" x14ac:dyDescent="0.25">
      <c r="A5" s="42" t="s">
        <v>11</v>
      </c>
      <c r="B5" s="42"/>
      <c r="C5" s="42"/>
      <c r="D5" s="42"/>
      <c r="E5" s="42"/>
      <c r="F5" s="42"/>
      <c r="G5" s="42"/>
      <c r="H5" s="42"/>
      <c r="I5" s="42"/>
      <c r="J5" s="7"/>
      <c r="K5" s="35"/>
      <c r="L5" s="27"/>
    </row>
    <row r="6" spans="1:12" ht="45" x14ac:dyDescent="0.25">
      <c r="A6" s="10" t="s">
        <v>2</v>
      </c>
      <c r="B6" s="10" t="s">
        <v>9</v>
      </c>
      <c r="C6" s="10" t="s">
        <v>3</v>
      </c>
      <c r="D6" s="10" t="s">
        <v>4</v>
      </c>
      <c r="E6" s="10" t="s">
        <v>15</v>
      </c>
      <c r="F6" s="12" t="s">
        <v>16</v>
      </c>
      <c r="G6" s="10" t="s">
        <v>17</v>
      </c>
      <c r="H6" s="10" t="s">
        <v>5</v>
      </c>
      <c r="I6" s="10" t="s">
        <v>6</v>
      </c>
      <c r="J6" s="10" t="s">
        <v>7</v>
      </c>
      <c r="K6" s="36" t="s">
        <v>10</v>
      </c>
    </row>
    <row r="7" spans="1:12" s="11" customFormat="1" ht="15" customHeight="1" x14ac:dyDescent="0.25">
      <c r="A7" s="31">
        <v>1</v>
      </c>
      <c r="B7" s="32" t="s">
        <v>23</v>
      </c>
      <c r="C7" s="29">
        <v>85</v>
      </c>
      <c r="D7" s="22" t="s">
        <v>14</v>
      </c>
      <c r="E7" s="13">
        <v>125</v>
      </c>
      <c r="F7" s="13">
        <v>128.75</v>
      </c>
      <c r="G7" s="13">
        <v>133.75</v>
      </c>
      <c r="H7" s="23">
        <f>(E7+F7+G7)/3</f>
        <v>129.16666666666666</v>
      </c>
      <c r="I7" s="23">
        <f>SQRT(((E7-H7)^2)+((F7-H7)^2)+((G7-H7)^2))/2</f>
        <v>3.1040967553648628</v>
      </c>
      <c r="J7" s="23">
        <f>(I7/H7)*100</f>
        <v>2.4031716815727973</v>
      </c>
      <c r="K7" s="37">
        <f>H7*C7</f>
        <v>10979.166666666666</v>
      </c>
      <c r="L7" s="28"/>
    </row>
    <row r="8" spans="1:12" s="11" customFormat="1" ht="15" customHeight="1" x14ac:dyDescent="0.25">
      <c r="A8" s="31">
        <v>2</v>
      </c>
      <c r="B8" s="41" t="s">
        <v>24</v>
      </c>
      <c r="C8" s="29">
        <v>12</v>
      </c>
      <c r="D8" s="22" t="s">
        <v>14</v>
      </c>
      <c r="E8" s="13">
        <v>161</v>
      </c>
      <c r="F8" s="13">
        <v>165.83</v>
      </c>
      <c r="G8" s="13">
        <v>172.27</v>
      </c>
      <c r="H8" s="23">
        <f t="shared" ref="H8:H45" si="0">(E8+F8+G8)/3</f>
        <v>166.36666666666667</v>
      </c>
      <c r="I8" s="23">
        <f t="shared" ref="I8:I16" si="1">SQRT(((E8-H8)^2)+((F8-H8)^2)+((G8-H8)^2))/2</f>
        <v>3.9980766209099463</v>
      </c>
      <c r="J8" s="23">
        <f t="shared" ref="J8:J16" si="2">(I8/H8)*100</f>
        <v>2.4031716815727986</v>
      </c>
      <c r="K8" s="37">
        <f t="shared" ref="K8:K45" si="3">H8*C8</f>
        <v>1996.4</v>
      </c>
      <c r="L8" s="28"/>
    </row>
    <row r="9" spans="1:12" s="11" customFormat="1" ht="15" customHeight="1" x14ac:dyDescent="0.25">
      <c r="A9" s="31">
        <v>3</v>
      </c>
      <c r="B9" s="32" t="s">
        <v>61</v>
      </c>
      <c r="C9" s="29">
        <v>70</v>
      </c>
      <c r="D9" s="22" t="s">
        <v>14</v>
      </c>
      <c r="E9" s="13">
        <v>85</v>
      </c>
      <c r="F9" s="13">
        <v>87.55</v>
      </c>
      <c r="G9" s="13">
        <v>90.95</v>
      </c>
      <c r="H9" s="23">
        <f t="shared" si="0"/>
        <v>87.833333333333329</v>
      </c>
      <c r="I9" s="23">
        <f t="shared" si="1"/>
        <v>2.1107857936481076</v>
      </c>
      <c r="J9" s="23">
        <f t="shared" si="2"/>
        <v>2.4031716815727981</v>
      </c>
      <c r="K9" s="37">
        <f t="shared" si="3"/>
        <v>6148.333333333333</v>
      </c>
      <c r="L9" s="28"/>
    </row>
    <row r="10" spans="1:12" s="11" customFormat="1" ht="15" customHeight="1" x14ac:dyDescent="0.25">
      <c r="A10" s="31">
        <v>4</v>
      </c>
      <c r="B10" s="32" t="s">
        <v>25</v>
      </c>
      <c r="C10" s="29">
        <v>40</v>
      </c>
      <c r="D10" s="22" t="s">
        <v>14</v>
      </c>
      <c r="E10" s="13">
        <v>85</v>
      </c>
      <c r="F10" s="20">
        <v>87.55</v>
      </c>
      <c r="G10" s="13">
        <v>90.95</v>
      </c>
      <c r="H10" s="23">
        <f t="shared" si="0"/>
        <v>87.833333333333329</v>
      </c>
      <c r="I10" s="23">
        <f t="shared" si="1"/>
        <v>2.1107857936481076</v>
      </c>
      <c r="J10" s="23">
        <f t="shared" si="2"/>
        <v>2.4031716815727981</v>
      </c>
      <c r="K10" s="37">
        <f t="shared" si="3"/>
        <v>3513.333333333333</v>
      </c>
      <c r="L10" s="28"/>
    </row>
    <row r="11" spans="1:12" s="11" customFormat="1" ht="15" customHeight="1" x14ac:dyDescent="0.25">
      <c r="A11" s="31">
        <v>5</v>
      </c>
      <c r="B11" s="32" t="s">
        <v>26</v>
      </c>
      <c r="C11" s="29">
        <v>19</v>
      </c>
      <c r="D11" s="22" t="s">
        <v>14</v>
      </c>
      <c r="E11" s="13">
        <v>71</v>
      </c>
      <c r="F11" s="13">
        <v>73.13</v>
      </c>
      <c r="G11" s="13">
        <v>75.97</v>
      </c>
      <c r="H11" s="23">
        <f t="shared" si="0"/>
        <v>73.36666666666666</v>
      </c>
      <c r="I11" s="23">
        <f t="shared" si="1"/>
        <v>1.7631269570472416</v>
      </c>
      <c r="J11" s="23">
        <f t="shared" si="2"/>
        <v>2.4031716815727968</v>
      </c>
      <c r="K11" s="37">
        <f t="shared" si="3"/>
        <v>1393.9666666666665</v>
      </c>
      <c r="L11" s="28"/>
    </row>
    <row r="12" spans="1:12" s="11" customFormat="1" ht="15" customHeight="1" x14ac:dyDescent="0.25">
      <c r="A12" s="31">
        <v>6</v>
      </c>
      <c r="B12" s="32" t="s">
        <v>27</v>
      </c>
      <c r="C12" s="29">
        <v>7</v>
      </c>
      <c r="D12" s="22" t="s">
        <v>14</v>
      </c>
      <c r="E12" s="13">
        <v>70</v>
      </c>
      <c r="F12" s="13">
        <v>72.099999999999994</v>
      </c>
      <c r="G12" s="13">
        <v>74.900000000000006</v>
      </c>
      <c r="H12" s="23">
        <f t="shared" si="0"/>
        <v>72.333333333333329</v>
      </c>
      <c r="I12" s="23">
        <f t="shared" si="1"/>
        <v>1.7382941830043253</v>
      </c>
      <c r="J12" s="23">
        <f t="shared" si="2"/>
        <v>2.4031716815727999</v>
      </c>
      <c r="K12" s="37">
        <f t="shared" si="3"/>
        <v>506.33333333333331</v>
      </c>
      <c r="L12" s="28"/>
    </row>
    <row r="13" spans="1:12" s="11" customFormat="1" ht="15" customHeight="1" x14ac:dyDescent="0.25">
      <c r="A13" s="12">
        <v>7</v>
      </c>
      <c r="B13" s="24" t="s">
        <v>28</v>
      </c>
      <c r="C13" s="22">
        <v>7</v>
      </c>
      <c r="D13" s="22" t="s">
        <v>14</v>
      </c>
      <c r="E13" s="13">
        <v>499</v>
      </c>
      <c r="F13" s="20">
        <v>513.97</v>
      </c>
      <c r="G13" s="20">
        <v>533.92999999999995</v>
      </c>
      <c r="H13" s="23">
        <f t="shared" si="0"/>
        <v>515.63333333333333</v>
      </c>
      <c r="I13" s="23">
        <f t="shared" si="1"/>
        <v>12.391554247416511</v>
      </c>
      <c r="J13" s="23">
        <f t="shared" si="2"/>
        <v>2.4031716815727933</v>
      </c>
      <c r="K13" s="37">
        <f t="shared" si="3"/>
        <v>3609.4333333333334</v>
      </c>
      <c r="L13" s="28"/>
    </row>
    <row r="14" spans="1:12" s="11" customFormat="1" ht="15" customHeight="1" x14ac:dyDescent="0.25">
      <c r="A14" s="12">
        <v>8</v>
      </c>
      <c r="B14" s="24" t="s">
        <v>19</v>
      </c>
      <c r="C14" s="22">
        <v>100</v>
      </c>
      <c r="D14" s="22" t="s">
        <v>14</v>
      </c>
      <c r="E14" s="13">
        <v>181</v>
      </c>
      <c r="F14" s="20">
        <v>186.43</v>
      </c>
      <c r="G14" s="20">
        <v>193.67</v>
      </c>
      <c r="H14" s="23">
        <f t="shared" si="0"/>
        <v>187.03333333333333</v>
      </c>
      <c r="I14" s="23">
        <f t="shared" si="1"/>
        <v>4.4947321017683155</v>
      </c>
      <c r="J14" s="23">
        <f t="shared" si="2"/>
        <v>2.4031716815727937</v>
      </c>
      <c r="K14" s="37">
        <f t="shared" si="3"/>
        <v>18703.333333333332</v>
      </c>
      <c r="L14" s="28"/>
    </row>
    <row r="15" spans="1:12" s="11" customFormat="1" ht="15" customHeight="1" x14ac:dyDescent="0.25">
      <c r="A15" s="12">
        <v>9</v>
      </c>
      <c r="B15" s="24" t="s">
        <v>20</v>
      </c>
      <c r="C15" s="22">
        <v>32</v>
      </c>
      <c r="D15" s="22" t="s">
        <v>14</v>
      </c>
      <c r="E15" s="13">
        <v>521</v>
      </c>
      <c r="F15" s="20">
        <v>536.63</v>
      </c>
      <c r="G15" s="20">
        <v>557.47</v>
      </c>
      <c r="H15" s="23">
        <f t="shared" si="0"/>
        <v>538.36666666666667</v>
      </c>
      <c r="I15" s="23">
        <f t="shared" si="1"/>
        <v>12.937875276360757</v>
      </c>
      <c r="J15" s="23">
        <f t="shared" si="2"/>
        <v>2.4031716815727986</v>
      </c>
      <c r="K15" s="37">
        <f t="shared" si="3"/>
        <v>17227.733333333334</v>
      </c>
      <c r="L15" s="28"/>
    </row>
    <row r="16" spans="1:12" s="11" customFormat="1" ht="15" customHeight="1" x14ac:dyDescent="0.25">
      <c r="A16" s="12">
        <v>10</v>
      </c>
      <c r="B16" s="24" t="s">
        <v>29</v>
      </c>
      <c r="C16" s="29">
        <v>1</v>
      </c>
      <c r="D16" s="22" t="s">
        <v>14</v>
      </c>
      <c r="E16" s="13">
        <v>899</v>
      </c>
      <c r="F16" s="20">
        <v>925.97</v>
      </c>
      <c r="G16" s="20">
        <v>961.93</v>
      </c>
      <c r="H16" s="23">
        <f t="shared" si="0"/>
        <v>928.9666666666667</v>
      </c>
      <c r="I16" s="23">
        <f t="shared" si="1"/>
        <v>22.324663864584071</v>
      </c>
      <c r="J16" s="23">
        <f t="shared" si="2"/>
        <v>2.4031716815727946</v>
      </c>
      <c r="K16" s="37">
        <f t="shared" si="3"/>
        <v>928.9666666666667</v>
      </c>
      <c r="L16" s="28"/>
    </row>
    <row r="17" spans="1:12" s="11" customFormat="1" ht="15" customHeight="1" x14ac:dyDescent="0.25">
      <c r="A17" s="12">
        <v>11</v>
      </c>
      <c r="B17" s="24" t="s">
        <v>30</v>
      </c>
      <c r="C17" s="22">
        <v>12</v>
      </c>
      <c r="D17" s="22" t="s">
        <v>14</v>
      </c>
      <c r="E17" s="13">
        <v>187</v>
      </c>
      <c r="F17" s="20">
        <v>192.61</v>
      </c>
      <c r="G17" s="20">
        <v>200.09</v>
      </c>
      <c r="H17" s="23">
        <f t="shared" si="0"/>
        <v>193.23333333333335</v>
      </c>
      <c r="I17" s="23">
        <f>SQRT(((E17-H17)^2)+((F17-H17)^2)+((G17-H17)^2))/2</f>
        <v>4.6437287460258352</v>
      </c>
      <c r="J17" s="23">
        <f>(I17/H17)*100</f>
        <v>2.4031716815727968</v>
      </c>
      <c r="K17" s="37">
        <f t="shared" si="3"/>
        <v>2318.8000000000002</v>
      </c>
      <c r="L17" s="28"/>
    </row>
    <row r="18" spans="1:12" s="11" customFormat="1" ht="15" customHeight="1" x14ac:dyDescent="0.25">
      <c r="A18" s="12">
        <v>12</v>
      </c>
      <c r="B18" s="24" t="s">
        <v>31</v>
      </c>
      <c r="C18" s="22">
        <v>190</v>
      </c>
      <c r="D18" s="22" t="s">
        <v>14</v>
      </c>
      <c r="E18" s="13">
        <v>104</v>
      </c>
      <c r="F18" s="20">
        <v>107.12</v>
      </c>
      <c r="G18" s="20">
        <v>111.28</v>
      </c>
      <c r="H18" s="23">
        <f t="shared" si="0"/>
        <v>107.46666666666665</v>
      </c>
      <c r="I18" s="23">
        <f t="shared" ref="I18:I27" si="4">SQRT(((E18-H18)^2)+((F18-H18)^2)+((G18-H18)^2))/2</f>
        <v>2.5826085004635657</v>
      </c>
      <c r="J18" s="23">
        <f t="shared" ref="J18:J27" si="5">(I18/H18)*100</f>
        <v>2.4031716815727973</v>
      </c>
      <c r="K18" s="37">
        <f t="shared" si="3"/>
        <v>20418.666666666664</v>
      </c>
      <c r="L18" s="28"/>
    </row>
    <row r="19" spans="1:12" s="11" customFormat="1" ht="15" customHeight="1" x14ac:dyDescent="0.25">
      <c r="A19" s="12">
        <v>13</v>
      </c>
      <c r="B19" s="24" t="s">
        <v>32</v>
      </c>
      <c r="C19" s="22">
        <v>50</v>
      </c>
      <c r="D19" s="22" t="s">
        <v>14</v>
      </c>
      <c r="E19" s="13">
        <v>61</v>
      </c>
      <c r="F19" s="20">
        <v>62.83</v>
      </c>
      <c r="G19" s="20">
        <v>65.27</v>
      </c>
      <c r="H19" s="23">
        <f t="shared" si="0"/>
        <v>63.033333333333331</v>
      </c>
      <c r="I19" s="23">
        <f t="shared" si="4"/>
        <v>1.5147992166180515</v>
      </c>
      <c r="J19" s="23">
        <f t="shared" si="5"/>
        <v>2.4031716815727946</v>
      </c>
      <c r="K19" s="37">
        <f t="shared" si="3"/>
        <v>3151.6666666666665</v>
      </c>
      <c r="L19" s="28"/>
    </row>
    <row r="20" spans="1:12" s="11" customFormat="1" ht="15" customHeight="1" x14ac:dyDescent="0.25">
      <c r="A20" s="12">
        <v>14</v>
      </c>
      <c r="B20" s="30" t="s">
        <v>33</v>
      </c>
      <c r="C20" s="22">
        <v>7</v>
      </c>
      <c r="D20" s="22" t="s">
        <v>14</v>
      </c>
      <c r="E20" s="13">
        <v>119</v>
      </c>
      <c r="F20" s="20">
        <v>122.57</v>
      </c>
      <c r="G20" s="20">
        <v>127.33</v>
      </c>
      <c r="H20" s="23">
        <f t="shared" si="0"/>
        <v>122.96666666666665</v>
      </c>
      <c r="I20" s="23">
        <f t="shared" si="4"/>
        <v>2.9551001111073489</v>
      </c>
      <c r="J20" s="23">
        <f t="shared" si="5"/>
        <v>2.4031716815727968</v>
      </c>
      <c r="K20" s="37">
        <f t="shared" si="3"/>
        <v>860.76666666666654</v>
      </c>
      <c r="L20" s="28"/>
    </row>
    <row r="21" spans="1:12" s="11" customFormat="1" ht="15" customHeight="1" x14ac:dyDescent="0.25">
      <c r="A21" s="12">
        <v>15</v>
      </c>
      <c r="B21" s="24" t="s">
        <v>34</v>
      </c>
      <c r="C21" s="22">
        <v>4</v>
      </c>
      <c r="D21" s="22" t="s">
        <v>14</v>
      </c>
      <c r="E21" s="13">
        <v>197</v>
      </c>
      <c r="F21" s="20">
        <v>202.91</v>
      </c>
      <c r="G21" s="20">
        <v>210.79</v>
      </c>
      <c r="H21" s="23">
        <f t="shared" si="0"/>
        <v>203.56666666666663</v>
      </c>
      <c r="I21" s="23">
        <f t="shared" si="4"/>
        <v>4.8920564864550204</v>
      </c>
      <c r="J21" s="23">
        <f t="shared" si="5"/>
        <v>2.4031716815727959</v>
      </c>
      <c r="K21" s="37">
        <f t="shared" si="3"/>
        <v>814.26666666666654</v>
      </c>
      <c r="L21" s="28"/>
    </row>
    <row r="22" spans="1:12" s="11" customFormat="1" ht="15" customHeight="1" x14ac:dyDescent="0.25">
      <c r="A22" s="12">
        <v>16</v>
      </c>
      <c r="B22" s="24" t="s">
        <v>35</v>
      </c>
      <c r="C22" s="22">
        <v>23</v>
      </c>
      <c r="D22" s="22" t="s">
        <v>14</v>
      </c>
      <c r="E22" s="13">
        <v>2582</v>
      </c>
      <c r="F22" s="20">
        <v>2659.46</v>
      </c>
      <c r="G22" s="20">
        <v>2762.74</v>
      </c>
      <c r="H22" s="23">
        <f t="shared" si="0"/>
        <v>2668.0666666666666</v>
      </c>
      <c r="I22" s="23">
        <f t="shared" si="4"/>
        <v>64.118222578816514</v>
      </c>
      <c r="J22" s="23">
        <f t="shared" si="5"/>
        <v>2.4031716815727933</v>
      </c>
      <c r="K22" s="37">
        <f t="shared" si="3"/>
        <v>61365.533333333333</v>
      </c>
      <c r="L22" s="28"/>
    </row>
    <row r="23" spans="1:12" s="11" customFormat="1" ht="15" customHeight="1" x14ac:dyDescent="0.25">
      <c r="A23" s="12">
        <v>17</v>
      </c>
      <c r="B23" s="30" t="s">
        <v>36</v>
      </c>
      <c r="C23" s="29">
        <v>13</v>
      </c>
      <c r="D23" s="22" t="s">
        <v>14</v>
      </c>
      <c r="E23" s="13">
        <v>1482</v>
      </c>
      <c r="F23" s="20">
        <v>1526.46</v>
      </c>
      <c r="G23" s="20">
        <v>1585.74</v>
      </c>
      <c r="H23" s="23">
        <f t="shared" si="0"/>
        <v>1531.3999999999999</v>
      </c>
      <c r="I23" s="23">
        <f t="shared" si="4"/>
        <v>36.80217113160581</v>
      </c>
      <c r="J23" s="23">
        <f t="shared" si="5"/>
        <v>2.4031716815727968</v>
      </c>
      <c r="K23" s="37">
        <f t="shared" si="3"/>
        <v>19908.199999999997</v>
      </c>
      <c r="L23" s="28"/>
    </row>
    <row r="24" spans="1:12" s="11" customFormat="1" ht="15" customHeight="1" x14ac:dyDescent="0.25">
      <c r="A24" s="12">
        <v>18</v>
      </c>
      <c r="B24" s="30" t="s">
        <v>37</v>
      </c>
      <c r="C24" s="22">
        <v>200</v>
      </c>
      <c r="D24" s="22" t="s">
        <v>14</v>
      </c>
      <c r="E24" s="13">
        <v>1014</v>
      </c>
      <c r="F24" s="20">
        <v>1044.42</v>
      </c>
      <c r="G24" s="20">
        <v>1084.98</v>
      </c>
      <c r="H24" s="23">
        <f t="shared" si="0"/>
        <v>1047.8</v>
      </c>
      <c r="I24" s="23">
        <f t="shared" si="4"/>
        <v>25.18043287951977</v>
      </c>
      <c r="J24" s="23">
        <f t="shared" si="5"/>
        <v>2.4031716815727973</v>
      </c>
      <c r="K24" s="37">
        <f t="shared" si="3"/>
        <v>209560</v>
      </c>
      <c r="L24" s="28"/>
    </row>
    <row r="25" spans="1:12" s="11" customFormat="1" ht="15" customHeight="1" x14ac:dyDescent="0.25">
      <c r="A25" s="31">
        <v>19</v>
      </c>
      <c r="B25" s="32" t="s">
        <v>39</v>
      </c>
      <c r="C25" s="33">
        <v>70</v>
      </c>
      <c r="D25" s="22" t="s">
        <v>14</v>
      </c>
      <c r="E25" s="13">
        <v>1482</v>
      </c>
      <c r="F25" s="20">
        <v>1526.46</v>
      </c>
      <c r="G25" s="20">
        <v>1585.74</v>
      </c>
      <c r="H25" s="23">
        <f t="shared" si="0"/>
        <v>1531.3999999999999</v>
      </c>
      <c r="I25" s="23">
        <f t="shared" si="4"/>
        <v>36.80217113160581</v>
      </c>
      <c r="J25" s="23">
        <f t="shared" si="5"/>
        <v>2.4031716815727968</v>
      </c>
      <c r="K25" s="37">
        <f t="shared" si="3"/>
        <v>107197.99999999999</v>
      </c>
      <c r="L25" s="28"/>
    </row>
    <row r="26" spans="1:12" s="11" customFormat="1" ht="15" customHeight="1" x14ac:dyDescent="0.25">
      <c r="A26" s="31">
        <v>20</v>
      </c>
      <c r="B26" s="32" t="s">
        <v>38</v>
      </c>
      <c r="C26" s="22">
        <v>54</v>
      </c>
      <c r="D26" s="22" t="s">
        <v>14</v>
      </c>
      <c r="E26" s="13">
        <v>1142</v>
      </c>
      <c r="F26" s="20">
        <v>1176.26</v>
      </c>
      <c r="G26" s="20">
        <v>1221.94</v>
      </c>
      <c r="H26" s="23">
        <f t="shared" si="0"/>
        <v>1180.0666666666668</v>
      </c>
      <c r="I26" s="23">
        <f t="shared" si="4"/>
        <v>28.359027957013407</v>
      </c>
      <c r="J26" s="23">
        <f t="shared" si="5"/>
        <v>2.4031716815727981</v>
      </c>
      <c r="K26" s="37">
        <f t="shared" si="3"/>
        <v>63723.600000000006</v>
      </c>
      <c r="L26" s="28"/>
    </row>
    <row r="27" spans="1:12" s="11" customFormat="1" ht="15" customHeight="1" x14ac:dyDescent="0.25">
      <c r="A27" s="12">
        <v>21</v>
      </c>
      <c r="B27" s="32" t="s">
        <v>40</v>
      </c>
      <c r="C27" s="22">
        <v>104</v>
      </c>
      <c r="D27" s="22" t="s">
        <v>14</v>
      </c>
      <c r="E27" s="13">
        <v>1046</v>
      </c>
      <c r="F27" s="20">
        <v>1077.3800000000001</v>
      </c>
      <c r="G27" s="20">
        <v>1119.22</v>
      </c>
      <c r="H27" s="23">
        <f t="shared" si="0"/>
        <v>1080.8666666666668</v>
      </c>
      <c r="I27" s="23">
        <f t="shared" si="4"/>
        <v>25.975081648893173</v>
      </c>
      <c r="J27" s="23">
        <f t="shared" si="5"/>
        <v>2.4031716815727968</v>
      </c>
      <c r="K27" s="37">
        <f t="shared" si="3"/>
        <v>112410.13333333335</v>
      </c>
      <c r="L27" s="28"/>
    </row>
    <row r="28" spans="1:12" s="11" customFormat="1" ht="15" customHeight="1" x14ac:dyDescent="0.25">
      <c r="A28" s="12">
        <v>22</v>
      </c>
      <c r="B28" s="30" t="s">
        <v>41</v>
      </c>
      <c r="C28" s="22">
        <v>25</v>
      </c>
      <c r="D28" s="22" t="s">
        <v>14</v>
      </c>
      <c r="E28" s="13">
        <v>1482</v>
      </c>
      <c r="F28" s="20">
        <v>1526.46</v>
      </c>
      <c r="G28" s="20">
        <v>1585.74</v>
      </c>
      <c r="H28" s="23">
        <f t="shared" si="0"/>
        <v>1531.3999999999999</v>
      </c>
      <c r="I28" s="23">
        <f>SQRT(((E28-H28)^2)+((F28-H28)^2)+((G28-H28)^2))/2</f>
        <v>36.80217113160581</v>
      </c>
      <c r="J28" s="23">
        <f>(I28/H28)*100</f>
        <v>2.4031716815727968</v>
      </c>
      <c r="K28" s="37">
        <f t="shared" si="3"/>
        <v>38285</v>
      </c>
      <c r="L28" s="28"/>
    </row>
    <row r="29" spans="1:12" s="11" customFormat="1" ht="15" customHeight="1" x14ac:dyDescent="0.25">
      <c r="A29" s="12">
        <v>23</v>
      </c>
      <c r="B29" s="32" t="s">
        <v>42</v>
      </c>
      <c r="C29" s="22">
        <v>69</v>
      </c>
      <c r="D29" s="22" t="s">
        <v>14</v>
      </c>
      <c r="E29" s="13">
        <v>1053</v>
      </c>
      <c r="F29" s="20">
        <v>1084.5899999999999</v>
      </c>
      <c r="G29" s="20">
        <v>1126.71</v>
      </c>
      <c r="H29" s="23">
        <f t="shared" si="0"/>
        <v>1088.1000000000001</v>
      </c>
      <c r="I29" s="23">
        <f t="shared" ref="I29:I45" si="6">SQRT(((E29-H29)^2)+((F29-H29)^2)+((G29-H29)^2))/2</f>
        <v>26.148911067193616</v>
      </c>
      <c r="J29" s="23">
        <f t="shared" ref="J29:J45" si="7">(I29/H29)*100</f>
        <v>2.4031716815727977</v>
      </c>
      <c r="K29" s="37">
        <f t="shared" si="3"/>
        <v>75078.900000000009</v>
      </c>
      <c r="L29" s="28"/>
    </row>
    <row r="30" spans="1:12" s="11" customFormat="1" ht="15" customHeight="1" x14ac:dyDescent="0.25">
      <c r="A30" s="12">
        <v>24</v>
      </c>
      <c r="B30" s="32" t="s">
        <v>43</v>
      </c>
      <c r="C30" s="22">
        <v>38</v>
      </c>
      <c r="D30" s="22" t="s">
        <v>14</v>
      </c>
      <c r="E30" s="13">
        <v>995</v>
      </c>
      <c r="F30" s="20">
        <v>1024.8499999999999</v>
      </c>
      <c r="G30" s="20">
        <v>1064.6500000000001</v>
      </c>
      <c r="H30" s="23">
        <f t="shared" si="0"/>
        <v>1028.1666666666667</v>
      </c>
      <c r="I30" s="23">
        <f t="shared" si="6"/>
        <v>24.70861017270434</v>
      </c>
      <c r="J30" s="23">
        <f t="shared" si="7"/>
        <v>2.4031716815727999</v>
      </c>
      <c r="K30" s="37">
        <f t="shared" si="3"/>
        <v>39070.333333333336</v>
      </c>
      <c r="L30" s="28"/>
    </row>
    <row r="31" spans="1:12" s="11" customFormat="1" ht="15" customHeight="1" x14ac:dyDescent="0.25">
      <c r="A31" s="12">
        <v>25</v>
      </c>
      <c r="B31" s="32" t="s">
        <v>44</v>
      </c>
      <c r="C31" s="22">
        <v>15</v>
      </c>
      <c r="D31" s="22" t="s">
        <v>14</v>
      </c>
      <c r="E31" s="13">
        <v>1046</v>
      </c>
      <c r="F31" s="20">
        <v>1077.3800000000001</v>
      </c>
      <c r="G31" s="20">
        <v>1119.22</v>
      </c>
      <c r="H31" s="23">
        <f t="shared" si="0"/>
        <v>1080.8666666666668</v>
      </c>
      <c r="I31" s="23">
        <f t="shared" si="6"/>
        <v>25.975081648893173</v>
      </c>
      <c r="J31" s="23">
        <f t="shared" si="7"/>
        <v>2.4031716815727968</v>
      </c>
      <c r="K31" s="37">
        <f t="shared" si="3"/>
        <v>16213.000000000002</v>
      </c>
      <c r="L31" s="28"/>
    </row>
    <row r="32" spans="1:12" s="11" customFormat="1" ht="15" customHeight="1" x14ac:dyDescent="0.25">
      <c r="A32" s="12">
        <v>26</v>
      </c>
      <c r="B32" s="32" t="s">
        <v>45</v>
      </c>
      <c r="C32" s="22">
        <v>5</v>
      </c>
      <c r="D32" s="22" t="s">
        <v>14</v>
      </c>
      <c r="E32" s="13">
        <v>1382</v>
      </c>
      <c r="F32" s="20">
        <v>1423.46</v>
      </c>
      <c r="G32" s="20">
        <v>1478.74</v>
      </c>
      <c r="H32" s="23">
        <f t="shared" si="0"/>
        <v>1428.0666666666666</v>
      </c>
      <c r="I32" s="23">
        <f t="shared" si="6"/>
        <v>34.31889372731392</v>
      </c>
      <c r="J32" s="23">
        <f t="shared" si="7"/>
        <v>2.4031716815727968</v>
      </c>
      <c r="K32" s="37">
        <f t="shared" si="3"/>
        <v>7140.333333333333</v>
      </c>
      <c r="L32" s="28"/>
    </row>
    <row r="33" spans="1:12" s="11" customFormat="1" ht="15" customHeight="1" x14ac:dyDescent="0.25">
      <c r="A33" s="12">
        <v>27</v>
      </c>
      <c r="B33" s="30" t="s">
        <v>46</v>
      </c>
      <c r="C33" s="22">
        <v>3</v>
      </c>
      <c r="D33" s="22" t="s">
        <v>14</v>
      </c>
      <c r="E33" s="13">
        <v>998</v>
      </c>
      <c r="F33" s="20">
        <v>1027.94</v>
      </c>
      <c r="G33" s="20">
        <v>1067.8599999999999</v>
      </c>
      <c r="H33" s="23">
        <f t="shared" si="0"/>
        <v>1031.2666666666667</v>
      </c>
      <c r="I33" s="23">
        <f t="shared" si="6"/>
        <v>24.783108494833023</v>
      </c>
      <c r="J33" s="23">
        <f t="shared" si="7"/>
        <v>2.4031716815727933</v>
      </c>
      <c r="K33" s="37">
        <f t="shared" si="3"/>
        <v>3093.8</v>
      </c>
      <c r="L33" s="28"/>
    </row>
    <row r="34" spans="1:12" s="11" customFormat="1" ht="15" customHeight="1" x14ac:dyDescent="0.25">
      <c r="A34" s="12">
        <v>28</v>
      </c>
      <c r="B34" s="30" t="s">
        <v>47</v>
      </c>
      <c r="C34" s="22">
        <v>50</v>
      </c>
      <c r="D34" s="22" t="s">
        <v>14</v>
      </c>
      <c r="E34" s="13">
        <v>812</v>
      </c>
      <c r="F34" s="20">
        <v>836.36</v>
      </c>
      <c r="G34" s="20">
        <v>868.84</v>
      </c>
      <c r="H34" s="23">
        <f t="shared" si="0"/>
        <v>839.06666666666672</v>
      </c>
      <c r="I34" s="23">
        <f t="shared" si="6"/>
        <v>20.164212522850157</v>
      </c>
      <c r="J34" s="23">
        <f t="shared" si="7"/>
        <v>2.4031716815727981</v>
      </c>
      <c r="K34" s="37">
        <f t="shared" si="3"/>
        <v>41953.333333333336</v>
      </c>
      <c r="L34" s="28"/>
    </row>
    <row r="35" spans="1:12" s="11" customFormat="1" ht="15" customHeight="1" x14ac:dyDescent="0.25">
      <c r="A35" s="12">
        <v>29</v>
      </c>
      <c r="B35" s="30" t="s">
        <v>48</v>
      </c>
      <c r="C35" s="22">
        <v>20</v>
      </c>
      <c r="D35" s="22" t="s">
        <v>14</v>
      </c>
      <c r="E35" s="13">
        <v>812</v>
      </c>
      <c r="F35" s="20">
        <v>836.36</v>
      </c>
      <c r="G35" s="20">
        <v>868.84</v>
      </c>
      <c r="H35" s="23">
        <f t="shared" si="0"/>
        <v>839.06666666666672</v>
      </c>
      <c r="I35" s="23">
        <f t="shared" si="6"/>
        <v>20.164212522850157</v>
      </c>
      <c r="J35" s="23">
        <f t="shared" si="7"/>
        <v>2.4031716815727981</v>
      </c>
      <c r="K35" s="37">
        <f t="shared" si="3"/>
        <v>16781.333333333336</v>
      </c>
      <c r="L35" s="28"/>
    </row>
    <row r="36" spans="1:12" s="11" customFormat="1" ht="15" customHeight="1" x14ac:dyDescent="0.25">
      <c r="A36" s="12">
        <v>30</v>
      </c>
      <c r="B36" s="24" t="s">
        <v>50</v>
      </c>
      <c r="C36" s="22">
        <v>10</v>
      </c>
      <c r="D36" s="22" t="s">
        <v>14</v>
      </c>
      <c r="E36" s="13">
        <v>13620</v>
      </c>
      <c r="F36" s="20">
        <v>14028.6</v>
      </c>
      <c r="G36" s="20">
        <v>14573.4</v>
      </c>
      <c r="H36" s="23">
        <f t="shared" si="0"/>
        <v>14074</v>
      </c>
      <c r="I36" s="23">
        <f t="shared" si="6"/>
        <v>338.22238246455527</v>
      </c>
      <c r="J36" s="23">
        <f t="shared" si="7"/>
        <v>2.4031716815727955</v>
      </c>
      <c r="K36" s="37">
        <f t="shared" si="3"/>
        <v>140740</v>
      </c>
      <c r="L36" s="28"/>
    </row>
    <row r="37" spans="1:12" s="11" customFormat="1" ht="15" customHeight="1" x14ac:dyDescent="0.25">
      <c r="A37" s="12">
        <v>31</v>
      </c>
      <c r="B37" s="24" t="s">
        <v>49</v>
      </c>
      <c r="C37" s="22">
        <v>120</v>
      </c>
      <c r="D37" s="22" t="s">
        <v>14</v>
      </c>
      <c r="E37" s="13">
        <v>95</v>
      </c>
      <c r="F37" s="20">
        <v>97.85</v>
      </c>
      <c r="G37" s="20">
        <v>101.65</v>
      </c>
      <c r="H37" s="23">
        <f t="shared" ref="H37:H44" si="8">(E37+F37+G37)/3</f>
        <v>98.166666666666671</v>
      </c>
      <c r="I37" s="23">
        <f t="shared" ref="I37:I44" si="9">SQRT(((E37-H37)^2)+((F37-H37)^2)+((G37-H37)^2))/2</f>
        <v>2.3591135340772977</v>
      </c>
      <c r="J37" s="23">
        <f t="shared" ref="J37:J44" si="10">(I37/H37)*100</f>
        <v>2.403171681572799</v>
      </c>
      <c r="K37" s="37">
        <f t="shared" ref="K37:K44" si="11">H37*C37</f>
        <v>11780</v>
      </c>
      <c r="L37" s="28"/>
    </row>
    <row r="38" spans="1:12" s="11" customFormat="1" ht="15" customHeight="1" x14ac:dyDescent="0.2">
      <c r="A38" s="12">
        <v>32</v>
      </c>
      <c r="B38" s="25" t="s">
        <v>51</v>
      </c>
      <c r="C38" s="22">
        <v>10</v>
      </c>
      <c r="D38" s="22" t="s">
        <v>14</v>
      </c>
      <c r="E38" s="13">
        <v>785</v>
      </c>
      <c r="F38" s="20">
        <v>808.55</v>
      </c>
      <c r="G38" s="20">
        <v>839.95</v>
      </c>
      <c r="H38" s="23">
        <f t="shared" si="8"/>
        <v>811.16666666666663</v>
      </c>
      <c r="I38" s="23">
        <f t="shared" si="9"/>
        <v>19.493727623691353</v>
      </c>
      <c r="J38" s="23">
        <f t="shared" si="10"/>
        <v>2.403171681572799</v>
      </c>
      <c r="K38" s="37">
        <f t="shared" si="11"/>
        <v>8111.6666666666661</v>
      </c>
      <c r="L38" s="28"/>
    </row>
    <row r="39" spans="1:12" s="11" customFormat="1" ht="15" customHeight="1" x14ac:dyDescent="0.2">
      <c r="A39" s="12">
        <v>33</v>
      </c>
      <c r="B39" s="25" t="s">
        <v>53</v>
      </c>
      <c r="C39" s="22">
        <v>25</v>
      </c>
      <c r="D39" s="22" t="s">
        <v>14</v>
      </c>
      <c r="E39" s="13">
        <v>442</v>
      </c>
      <c r="F39" s="20">
        <v>455.26</v>
      </c>
      <c r="G39" s="20">
        <v>472.94</v>
      </c>
      <c r="H39" s="23">
        <f t="shared" si="8"/>
        <v>456.73333333333335</v>
      </c>
      <c r="I39" s="23">
        <f t="shared" si="9"/>
        <v>10.976086126970152</v>
      </c>
      <c r="J39" s="23">
        <f t="shared" si="10"/>
        <v>2.4031716815727964</v>
      </c>
      <c r="K39" s="37">
        <f t="shared" si="11"/>
        <v>11418.333333333334</v>
      </c>
      <c r="L39" s="28"/>
    </row>
    <row r="40" spans="1:12" s="11" customFormat="1" ht="15" customHeight="1" x14ac:dyDescent="0.2">
      <c r="A40" s="12">
        <v>34</v>
      </c>
      <c r="B40" s="25" t="s">
        <v>52</v>
      </c>
      <c r="C40" s="22">
        <v>5</v>
      </c>
      <c r="D40" s="22" t="s">
        <v>14</v>
      </c>
      <c r="E40" s="13">
        <v>664</v>
      </c>
      <c r="F40" s="20">
        <v>683.92</v>
      </c>
      <c r="G40" s="20">
        <v>710.48</v>
      </c>
      <c r="H40" s="23">
        <f t="shared" si="8"/>
        <v>686.13333333333333</v>
      </c>
      <c r="I40" s="23">
        <f t="shared" si="9"/>
        <v>16.488961964498159</v>
      </c>
      <c r="J40" s="23">
        <f t="shared" si="10"/>
        <v>2.4031716815727981</v>
      </c>
      <c r="K40" s="37">
        <f t="shared" si="11"/>
        <v>3430.6666666666665</v>
      </c>
      <c r="L40" s="28"/>
    </row>
    <row r="41" spans="1:12" s="11" customFormat="1" ht="15" customHeight="1" x14ac:dyDescent="0.2">
      <c r="A41" s="12">
        <v>35</v>
      </c>
      <c r="B41" s="25" t="s">
        <v>54</v>
      </c>
      <c r="C41" s="22">
        <v>4</v>
      </c>
      <c r="D41" s="22" t="s">
        <v>14</v>
      </c>
      <c r="E41" s="13">
        <v>257</v>
      </c>
      <c r="F41" s="20">
        <v>264.70999999999998</v>
      </c>
      <c r="G41" s="20">
        <v>274.99</v>
      </c>
      <c r="H41" s="23">
        <f t="shared" si="8"/>
        <v>265.56666666666666</v>
      </c>
      <c r="I41" s="23">
        <f t="shared" si="9"/>
        <v>6.3820229290301613</v>
      </c>
      <c r="J41" s="23">
        <f t="shared" si="10"/>
        <v>2.4031716815727981</v>
      </c>
      <c r="K41" s="37">
        <f t="shared" si="11"/>
        <v>1062.2666666666667</v>
      </c>
      <c r="L41" s="28"/>
    </row>
    <row r="42" spans="1:12" s="11" customFormat="1" ht="15" customHeight="1" x14ac:dyDescent="0.2">
      <c r="A42" s="12">
        <v>36</v>
      </c>
      <c r="B42" s="25" t="s">
        <v>56</v>
      </c>
      <c r="C42" s="22">
        <v>50</v>
      </c>
      <c r="D42" s="22" t="s">
        <v>14</v>
      </c>
      <c r="E42" s="13">
        <v>399</v>
      </c>
      <c r="F42" s="20">
        <v>410.97</v>
      </c>
      <c r="G42" s="20">
        <v>426.93</v>
      </c>
      <c r="H42" s="23">
        <f t="shared" si="8"/>
        <v>412.3</v>
      </c>
      <c r="I42" s="23">
        <f t="shared" si="9"/>
        <v>9.9082768431246411</v>
      </c>
      <c r="J42" s="23">
        <f t="shared" si="10"/>
        <v>2.4031716815727968</v>
      </c>
      <c r="K42" s="37">
        <f t="shared" si="11"/>
        <v>20615</v>
      </c>
      <c r="L42" s="28"/>
    </row>
    <row r="43" spans="1:12" s="11" customFormat="1" ht="15" customHeight="1" x14ac:dyDescent="0.25">
      <c r="A43" s="12">
        <v>37</v>
      </c>
      <c r="B43" s="24" t="s">
        <v>55</v>
      </c>
      <c r="C43" s="22">
        <v>30</v>
      </c>
      <c r="D43" s="22" t="s">
        <v>14</v>
      </c>
      <c r="E43" s="13">
        <v>475</v>
      </c>
      <c r="F43" s="20">
        <v>489.25</v>
      </c>
      <c r="G43" s="20">
        <v>508.25</v>
      </c>
      <c r="H43" s="23">
        <f t="shared" si="8"/>
        <v>490.83333333333331</v>
      </c>
      <c r="I43" s="23">
        <f t="shared" si="9"/>
        <v>11.795567670386477</v>
      </c>
      <c r="J43" s="23">
        <f t="shared" si="10"/>
        <v>2.4031716815727968</v>
      </c>
      <c r="K43" s="37">
        <f t="shared" si="11"/>
        <v>14725</v>
      </c>
      <c r="L43" s="28"/>
    </row>
    <row r="44" spans="1:12" s="11" customFormat="1" ht="15" customHeight="1" x14ac:dyDescent="0.2">
      <c r="A44" s="12">
        <v>38</v>
      </c>
      <c r="B44" s="25" t="s">
        <v>57</v>
      </c>
      <c r="C44" s="22">
        <v>35</v>
      </c>
      <c r="D44" s="22" t="s">
        <v>14</v>
      </c>
      <c r="E44" s="13">
        <v>489</v>
      </c>
      <c r="F44" s="20">
        <v>503.67</v>
      </c>
      <c r="G44" s="20">
        <v>523.23</v>
      </c>
      <c r="H44" s="23">
        <f t="shared" si="8"/>
        <v>505.3</v>
      </c>
      <c r="I44" s="23">
        <f t="shared" si="9"/>
        <v>12.143226506987348</v>
      </c>
      <c r="J44" s="23">
        <f t="shared" si="10"/>
        <v>2.4031716815727981</v>
      </c>
      <c r="K44" s="37">
        <f t="shared" si="11"/>
        <v>17685.5</v>
      </c>
      <c r="L44" s="28"/>
    </row>
    <row r="45" spans="1:12" s="11" customFormat="1" ht="15" customHeight="1" x14ac:dyDescent="0.25">
      <c r="A45" s="12">
        <v>39</v>
      </c>
      <c r="B45" s="21" t="s">
        <v>58</v>
      </c>
      <c r="C45" s="22">
        <v>53</v>
      </c>
      <c r="D45" s="22" t="s">
        <v>14</v>
      </c>
      <c r="E45" s="13">
        <v>287</v>
      </c>
      <c r="F45" s="20">
        <v>295.61</v>
      </c>
      <c r="G45" s="20">
        <v>307.08999999999997</v>
      </c>
      <c r="H45" s="23">
        <f t="shared" si="0"/>
        <v>296.56666666666666</v>
      </c>
      <c r="I45" s="23">
        <f t="shared" si="6"/>
        <v>7.1270061503177145</v>
      </c>
      <c r="J45" s="23">
        <f t="shared" si="7"/>
        <v>2.4031716815727933</v>
      </c>
      <c r="K45" s="37">
        <f t="shared" si="3"/>
        <v>15718.033333333333</v>
      </c>
      <c r="L45" s="28"/>
    </row>
    <row r="46" spans="1:12" ht="15" customHeight="1" x14ac:dyDescent="0.25">
      <c r="A46" s="43" t="s">
        <v>8</v>
      </c>
      <c r="B46" s="43"/>
      <c r="C46" s="43"/>
      <c r="D46" s="43"/>
      <c r="E46" s="43"/>
      <c r="F46" s="43"/>
      <c r="G46" s="43"/>
      <c r="H46" s="43"/>
      <c r="I46" s="43"/>
      <c r="J46" s="43"/>
      <c r="K46" s="36">
        <f>SUM(K7:K45)</f>
        <v>1149639.1333333338</v>
      </c>
    </row>
    <row r="47" spans="1:12" ht="4.9000000000000004" customHeight="1" x14ac:dyDescent="0.25">
      <c r="A47" s="2"/>
      <c r="B47" s="2"/>
      <c r="C47" s="2"/>
      <c r="D47" s="2"/>
      <c r="E47" s="3"/>
      <c r="F47" s="14"/>
      <c r="G47" s="3"/>
      <c r="H47" s="3"/>
      <c r="I47" s="3"/>
      <c r="J47" s="3"/>
      <c r="K47" s="38"/>
    </row>
    <row r="48" spans="1:12" ht="30" customHeight="1" x14ac:dyDescent="0.25">
      <c r="A48" s="42" t="s">
        <v>13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6.5" customHeight="1" x14ac:dyDescent="0.25">
      <c r="A49" s="42" t="s">
        <v>60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4.9000000000000004" customHeight="1" x14ac:dyDescent="0.25">
      <c r="A50" s="9"/>
      <c r="B50" s="9"/>
      <c r="C50" s="9"/>
      <c r="D50" s="9"/>
      <c r="E50" s="9"/>
      <c r="F50" s="15"/>
      <c r="G50" s="9"/>
      <c r="H50" s="9"/>
      <c r="I50" s="9"/>
      <c r="J50" s="9"/>
      <c r="K50" s="39"/>
    </row>
    <row r="51" spans="1:11" ht="14.45" customHeight="1" x14ac:dyDescent="0.25">
      <c r="C51" s="5"/>
      <c r="D51" s="5"/>
      <c r="E51" s="5"/>
      <c r="F51" s="16"/>
      <c r="G51" s="5"/>
      <c r="H51" s="5"/>
      <c r="I51" s="5"/>
      <c r="J51" s="5"/>
      <c r="K51" s="8"/>
    </row>
    <row r="52" spans="1:11" ht="15.6" customHeight="1" x14ac:dyDescent="0.2">
      <c r="A52" s="42" t="s">
        <v>59</v>
      </c>
      <c r="B52" s="42"/>
      <c r="C52" s="19"/>
      <c r="D52" s="19"/>
      <c r="E52" s="19"/>
      <c r="F52" s="17"/>
      <c r="G52" s="5"/>
      <c r="H52" s="8"/>
      <c r="I52" s="8"/>
      <c r="J52" s="5"/>
      <c r="K52" s="8"/>
    </row>
    <row r="53" spans="1:11" ht="16.899999999999999" customHeight="1" x14ac:dyDescent="0.25">
      <c r="A53" s="42" t="s">
        <v>18</v>
      </c>
      <c r="B53" s="42"/>
      <c r="C53" s="42"/>
      <c r="D53" s="42"/>
      <c r="E53" s="42"/>
      <c r="F53" s="17"/>
      <c r="G53" s="5"/>
      <c r="H53" s="5"/>
      <c r="I53" s="5"/>
      <c r="J53" s="5"/>
      <c r="K53" s="8"/>
    </row>
    <row r="54" spans="1:11" x14ac:dyDescent="0.25">
      <c r="A54" s="4"/>
      <c r="B54" s="4"/>
      <c r="C54" s="4"/>
      <c r="D54" s="4"/>
      <c r="E54" s="4"/>
      <c r="F54" s="18"/>
      <c r="G54" s="4"/>
      <c r="H54" s="4"/>
      <c r="I54" s="4"/>
      <c r="J54" s="4"/>
      <c r="K54" s="40"/>
    </row>
    <row r="55" spans="1:11" ht="20.25" customHeight="1" x14ac:dyDescent="0.25"/>
    <row r="56" spans="1:11" ht="1.5" customHeight="1" x14ac:dyDescent="0.25"/>
    <row r="57" spans="1:11" ht="45.75" customHeight="1" x14ac:dyDescent="0.25"/>
    <row r="58" spans="1:11" ht="42.75" customHeight="1" x14ac:dyDescent="0.25"/>
    <row r="59" spans="1:11" ht="15" hidden="1" customHeight="1" x14ac:dyDescent="0.25"/>
    <row r="60" spans="1:11" ht="15" hidden="1" customHeight="1" x14ac:dyDescent="0.25"/>
    <row r="61" spans="1:11" ht="15" hidden="1" customHeight="1" x14ac:dyDescent="0.25"/>
    <row r="62" spans="1:11" ht="27" hidden="1" customHeight="1" x14ac:dyDescent="0.25"/>
    <row r="65" ht="12" customHeight="1" x14ac:dyDescent="0.25"/>
  </sheetData>
  <mergeCells count="11">
    <mergeCell ref="A1:K1"/>
    <mergeCell ref="C2:K2"/>
    <mergeCell ref="C3:K3"/>
    <mergeCell ref="A5:I5"/>
    <mergeCell ref="A2:B2"/>
    <mergeCell ref="A3:B3"/>
    <mergeCell ref="A52:B52"/>
    <mergeCell ref="A53:E53"/>
    <mergeCell ref="A46:J46"/>
    <mergeCell ref="A48:K48"/>
    <mergeCell ref="A49:K49"/>
  </mergeCells>
  <printOptions horizontalCentered="1"/>
  <pageMargins left="0.27559055118110237" right="0.19685039370078741" top="0.23622047244094491" bottom="0.27559055118110237" header="0" footer="0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brabus-d@yandex.ru</dc:creator>
  <cp:lastModifiedBy>Марианна В. Горбунова</cp:lastModifiedBy>
  <cp:lastPrinted>2024-05-17T13:16:48Z</cp:lastPrinted>
  <dcterms:created xsi:type="dcterms:W3CDTF">2016-11-18T11:05:44Z</dcterms:created>
  <dcterms:modified xsi:type="dcterms:W3CDTF">2024-05-17T13:26:33Z</dcterms:modified>
</cp:coreProperties>
</file>