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6605" windowHeight="9150"/>
  </bookViews>
  <sheets>
    <sheet name=" Приложение 1 " sheetId="4" r:id="rId1"/>
    <sheet name="Лист1" sheetId="5" r:id="rId2"/>
  </sheets>
  <externalReferences>
    <externalReference r:id="rId3"/>
  </externalReference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H10" i="4" l="1"/>
  <c r="H9" i="4"/>
  <c r="M9" i="4" l="1"/>
  <c r="K10" i="4" l="1"/>
  <c r="J10" i="4"/>
  <c r="F10" i="4"/>
  <c r="K9" i="4"/>
  <c r="J9" i="4"/>
  <c r="F9" i="4"/>
  <c r="J11" i="4" l="1"/>
  <c r="M10" i="4"/>
  <c r="H11" i="4"/>
  <c r="F11" i="4"/>
  <c r="L10" i="4"/>
  <c r="L9" i="4"/>
  <c r="O9" i="4" s="1"/>
  <c r="M11" i="4" l="1"/>
  <c r="O10" i="4"/>
  <c r="O11" i="4" s="1"/>
  <c r="N10" i="4"/>
  <c r="N9" i="4"/>
  <c r="L11" i="4" l="1"/>
  <c r="N11" i="4" l="1"/>
</calcChain>
</file>

<file path=xl/sharedStrings.xml><?xml version="1.0" encoding="utf-8"?>
<sst xmlns="http://schemas.openxmlformats.org/spreadsheetml/2006/main" count="30" uniqueCount="26">
  <si>
    <t>Наименование предмета закупки</t>
  </si>
  <si>
    <t xml:space="preserve">Полученные предложения </t>
  </si>
  <si>
    <t>кол-во</t>
  </si>
  <si>
    <t>стандартное отклонение</t>
  </si>
  <si>
    <t>коэффициент вариации                  %</t>
  </si>
  <si>
    <t>ед.изм.</t>
  </si>
  <si>
    <t>НМЦД</t>
  </si>
  <si>
    <t>цена (руб.) за ед.</t>
  </si>
  <si>
    <t xml:space="preserve">№ п/п    </t>
  </si>
  <si>
    <t>средняя стоимость    цены договора</t>
  </si>
  <si>
    <t>средняя стоимость    цены за единицу товара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</si>
  <si>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</si>
  <si>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</si>
  <si>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</si>
  <si>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</si>
  <si>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</si>
  <si>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Итого:</t>
  </si>
  <si>
    <t>Значение коэффициента вариации  не превышает 33 %, совокупность ценовых значений является однородной.</t>
  </si>
  <si>
    <t>комп</t>
  </si>
  <si>
    <r>
      <t xml:space="preserve">Предложение 2                            </t>
    </r>
    <r>
      <rPr>
        <sz val="12"/>
        <color indexed="8"/>
        <rFont val="Times New Roman"/>
        <family val="1"/>
        <charset val="204"/>
      </rPr>
      <t>Вх. № 110 от 28.03.2022</t>
    </r>
  </si>
  <si>
    <t xml:space="preserve"> Заказчиком принято решение  объявить запрос котировок  в электронной форме по начальной (максимальной) цене договора 1 663 700,00 руб.</t>
  </si>
  <si>
    <r>
      <t xml:space="preserve">Предложение 3                                </t>
    </r>
    <r>
      <rPr>
        <sz val="12"/>
        <color indexed="8"/>
        <rFont val="Times New Roman"/>
        <family val="1"/>
        <charset val="204"/>
      </rPr>
      <t>Вх. № 111 от 28.03.2022</t>
    </r>
  </si>
  <si>
    <r>
      <t xml:space="preserve">Предложение 1                            </t>
    </r>
    <r>
      <rPr>
        <sz val="12"/>
        <color indexed="8"/>
        <rFont val="Times New Roman"/>
        <family val="1"/>
        <charset val="204"/>
      </rPr>
      <t>Вх. № 105 от 23.02.2022</t>
    </r>
  </si>
  <si>
    <t xml:space="preserve">Станция биологической очистки «АКВАЛОС» 
АL-10 (включая монтажные и пусконаладочные работы с материалом  и комплектующими необходимыми для  установки и подключения к действующим коммуникациям) или эквивалент
</t>
  </si>
  <si>
    <t>КНС с напорным коллектором к станции биологической очистки «АКВАЛОС» АL-10  (включая монтажные работы по безнапорной и напорной канализации от трех корпусов (зданий), с материалом и комплектующими необходимыми для  установки и подключения к действующим коммуникациям ) или эквивалент</t>
  </si>
  <si>
    <t>Поставка очистного  сооружения (автономная канализация) общественного туалета  музея - заповедниае А.П.Чехова «Мелихово , включая монтаж и пуско-наладочные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</si>
</sst>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0" fillId="0" borderId="0" xfId="0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2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4" fontId="6" fillId="0" borderId="0" xfId="0" applyNumberFormat="1" applyFont="1" applyBorder="1" applyAlignment="1">
      <alignment horizontal="right" vertical="top" wrapText="1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7" xfId="0" applyFont="1" applyBorder="1"/>
    <xf numFmtId="0" fontId="17" fillId="0" borderId="1" xfId="0" applyFont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8" fillId="0" borderId="1" xfId="0" applyNumberFormat="1" applyFont="1" applyBorder="1" applyAlignment="1">
      <alignment horizontal="right" vertical="top" wrapText="1"/>
    </xf>
    <xf numFmtId="4" fontId="18" fillId="0" borderId="3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4" fontId="17" fillId="0" borderId="7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1;&#1040;&#1053;&#1054;&#1042;&#1067;&#1049;%20&#1054;&#1058;&#1044;&#1045;&#1051;/&#1047;&#1072;&#1082;&#1091;&#1087;&#1082;&#1080;%202022/&#1052;&#1042;%202022/&#1051;.&#1041;.%20&#1054;&#1082;&#1072;&#1079;&#1072;&#1085;&#1080;&#1077;%20&#1091;&#1089;&#1083;&#1091;&#1075;%20&#1087;&#1086;%20&#1086;&#1073;&#1077;&#1089;&#1087;&#1077;&#1095;&#1077;&#1085;&#1080;&#1102;%20&#1074;&#1080;&#1079;&#1080;&#1090;&#1086;&#1074;%20&#1076;&#1077;&#1083;&#1077;&#1075;&#1072;&#1094;&#1080;&#1081;%20&#1091;&#1095;&#1072;&#1089;&#1090;&#1085;&#1080;&#1082;&#1086;&#1074;%20&#1052;&#1077;&#1078;&#1076;&#1091;&#1085;&#1072;&#1088;&#1086;&#1076;&#1085;&#1086;&#1075;&#1086;%20&#1090;&#1077;&#1072;&#1090;&#1088;&#1072;&#1083;&#1100;&#1085;&#1086;&#1075;&#1086;%20&#1092;&#1077;&#1089;&#1090;&#1080;&#1074;&#1072;&#1083;&#1103;%20&#171;&#1052;&#1077;&#1083;&#1080;&#1093;&#1086;&#1074;&#1089;&#1082;&#1072;&#1103;%20&#1074;&#1077;&#1089;&#1085;&#1072;&#187;%20(&#1087;&#1080;&#1090;&#1072;&#1085;&#1080;&#1077;)%20479%20000/&#1056;&#1072;&#1089;&#1095;&#1077;&#1090;%20&#1053;&#1052;&#1062;&#1044;%20&#1087;&#1080;&#1090;&#1072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мцд"/>
    </sheetNames>
    <sheetDataSet>
      <sheetData sheetId="0">
        <row r="9">
          <cell r="M9">
            <v>19358.55452592815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tabSelected="1" topLeftCell="A3" zoomScale="85" zoomScaleNormal="85" workbookViewId="0">
      <selection activeCell="O20" sqref="O20"/>
    </sheetView>
  </sheetViews>
  <sheetFormatPr defaultRowHeight="15" x14ac:dyDescent="0.25"/>
  <cols>
    <col min="1" max="1" width="6.28515625" customWidth="1"/>
    <col min="2" max="2" width="37.7109375" style="10" customWidth="1"/>
    <col min="3" max="3" width="9.7109375" style="15" customWidth="1"/>
    <col min="4" max="4" width="10.140625" style="15" customWidth="1"/>
    <col min="5" max="5" width="13.7109375" style="41" customWidth="1"/>
    <col min="6" max="6" width="15.5703125" style="41" customWidth="1"/>
    <col min="7" max="7" width="14.7109375" style="41" customWidth="1"/>
    <col min="8" max="8" width="20.28515625" style="41" customWidth="1"/>
    <col min="9" max="9" width="14.85546875" style="15" customWidth="1"/>
    <col min="10" max="10" width="15.5703125" style="15" customWidth="1"/>
    <col min="11" max="12" width="13.85546875" style="15" customWidth="1"/>
    <col min="13" max="13" width="13.85546875" style="20" customWidth="1"/>
    <col min="14" max="15" width="13.85546875" customWidth="1"/>
    <col min="16" max="16" width="11.140625" customWidth="1"/>
  </cols>
  <sheetData>
    <row r="1" spans="1:16384" ht="24.6" customHeight="1" x14ac:dyDescent="0.35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"/>
    </row>
    <row r="2" spans="1:16384" ht="69" customHeight="1" x14ac:dyDescent="0.3">
      <c r="A2" s="2"/>
      <c r="B2" s="62" t="s">
        <v>25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27" customHeight="1" x14ac:dyDescent="0.25">
      <c r="A3" s="3"/>
      <c r="B3" s="63" t="s">
        <v>12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6384" s="1" customFormat="1" ht="20.45" customHeight="1" x14ac:dyDescent="0.2">
      <c r="A4" s="54" t="s">
        <v>8</v>
      </c>
      <c r="B4" s="54" t="s">
        <v>0</v>
      </c>
      <c r="C4" s="60" t="s">
        <v>5</v>
      </c>
      <c r="D4" s="54" t="s">
        <v>2</v>
      </c>
      <c r="E4" s="55" t="s">
        <v>1</v>
      </c>
      <c r="F4" s="55"/>
      <c r="G4" s="55"/>
      <c r="H4" s="55"/>
      <c r="I4" s="55"/>
      <c r="J4" s="55"/>
      <c r="K4" s="54" t="s">
        <v>10</v>
      </c>
      <c r="L4" s="54" t="s">
        <v>9</v>
      </c>
      <c r="M4" s="56" t="s">
        <v>3</v>
      </c>
      <c r="N4" s="54" t="s">
        <v>4</v>
      </c>
      <c r="O4" s="55" t="s">
        <v>6</v>
      </c>
    </row>
    <row r="5" spans="1:16384" s="1" customFormat="1" ht="19.149999999999999" customHeight="1" x14ac:dyDescent="0.25">
      <c r="A5" s="55"/>
      <c r="B5" s="56"/>
      <c r="C5" s="61"/>
      <c r="D5" s="58"/>
      <c r="E5" s="64">
        <v>1</v>
      </c>
      <c r="F5" s="64"/>
      <c r="G5" s="64">
        <v>2</v>
      </c>
      <c r="H5" s="64"/>
      <c r="I5" s="64">
        <v>3</v>
      </c>
      <c r="J5" s="64"/>
      <c r="K5" s="55"/>
      <c r="L5" s="55"/>
      <c r="M5" s="58"/>
      <c r="N5" s="66"/>
      <c r="O5" s="55"/>
    </row>
    <row r="6" spans="1:16384" s="1" customFormat="1" ht="31.15" customHeight="1" x14ac:dyDescent="0.25">
      <c r="A6" s="55"/>
      <c r="B6" s="56"/>
      <c r="C6" s="61"/>
      <c r="D6" s="58"/>
      <c r="E6" s="65" t="s">
        <v>22</v>
      </c>
      <c r="F6" s="65"/>
      <c r="G6" s="65" t="s">
        <v>19</v>
      </c>
      <c r="H6" s="65"/>
      <c r="I6" s="65" t="s">
        <v>21</v>
      </c>
      <c r="J6" s="65"/>
      <c r="K6" s="55"/>
      <c r="L6" s="55"/>
      <c r="M6" s="58"/>
      <c r="N6" s="66"/>
      <c r="O6" s="55"/>
    </row>
    <row r="7" spans="1:16384" s="1" customFormat="1" ht="29.25" customHeight="1" x14ac:dyDescent="0.2">
      <c r="A7" s="55"/>
      <c r="B7" s="56"/>
      <c r="C7" s="61"/>
      <c r="D7" s="59"/>
      <c r="E7" s="34" t="s">
        <v>7</v>
      </c>
      <c r="F7" s="34" t="s">
        <v>11</v>
      </c>
      <c r="G7" s="34" t="s">
        <v>13</v>
      </c>
      <c r="H7" s="34" t="s">
        <v>11</v>
      </c>
      <c r="I7" s="7" t="s">
        <v>7</v>
      </c>
      <c r="J7" s="7" t="s">
        <v>11</v>
      </c>
      <c r="K7" s="57"/>
      <c r="L7" s="57"/>
      <c r="M7" s="59"/>
      <c r="N7" s="66"/>
      <c r="O7" s="55"/>
    </row>
    <row r="8" spans="1:16384" s="5" customFormat="1" ht="18" customHeight="1" x14ac:dyDescent="0.25">
      <c r="A8" s="6">
        <v>1</v>
      </c>
      <c r="B8" s="1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8">
        <v>10</v>
      </c>
      <c r="K8" s="8">
        <v>11</v>
      </c>
      <c r="L8" s="8">
        <v>12</v>
      </c>
      <c r="M8" s="9">
        <v>13</v>
      </c>
      <c r="N8" s="12">
        <v>14</v>
      </c>
      <c r="O8" s="4">
        <v>15</v>
      </c>
    </row>
    <row r="9" spans="1:16384" s="5" customFormat="1" ht="110.25" customHeight="1" x14ac:dyDescent="0.25">
      <c r="A9" s="45"/>
      <c r="B9" s="46" t="s">
        <v>23</v>
      </c>
      <c r="C9" s="35" t="s">
        <v>18</v>
      </c>
      <c r="D9" s="36">
        <v>1</v>
      </c>
      <c r="E9" s="37">
        <v>845050</v>
      </c>
      <c r="F9" s="44">
        <f>D9*E9</f>
        <v>845050</v>
      </c>
      <c r="G9" s="37">
        <v>909189</v>
      </c>
      <c r="H9" s="44">
        <f>D9*G9</f>
        <v>909189</v>
      </c>
      <c r="I9" s="37">
        <v>911868</v>
      </c>
      <c r="J9" s="37">
        <f>D9*I9</f>
        <v>911868</v>
      </c>
      <c r="K9" s="37">
        <f>(E9+G9+I9)/3</f>
        <v>888702.33333333337</v>
      </c>
      <c r="L9" s="37">
        <f>(F9+H9+J9)/3</f>
        <v>888702.33333333337</v>
      </c>
      <c r="M9" s="37">
        <f>[1]нмцд!$M$9</f>
        <v>19358.55452592815</v>
      </c>
      <c r="N9" s="44">
        <f>SUM(M9)/L9*100</f>
        <v>2.1782945537363823</v>
      </c>
      <c r="O9" s="47">
        <f>L9</f>
        <v>888702.33333333337</v>
      </c>
    </row>
    <row r="10" spans="1:16384" s="5" customFormat="1" ht="93.75" customHeight="1" x14ac:dyDescent="0.25">
      <c r="A10" s="45"/>
      <c r="B10" s="46" t="s">
        <v>24</v>
      </c>
      <c r="C10" s="35" t="s">
        <v>18</v>
      </c>
      <c r="D10" s="36">
        <v>1</v>
      </c>
      <c r="E10" s="37">
        <v>736955</v>
      </c>
      <c r="F10" s="44">
        <f t="shared" ref="F10" si="0">D10*E10</f>
        <v>736955</v>
      </c>
      <c r="G10" s="37">
        <v>792811</v>
      </c>
      <c r="H10" s="44">
        <f>D10*G10</f>
        <v>792811</v>
      </c>
      <c r="I10" s="37">
        <v>795227</v>
      </c>
      <c r="J10" s="37">
        <f t="shared" ref="J10" si="1">D10*I10</f>
        <v>795227</v>
      </c>
      <c r="K10" s="37">
        <f t="shared" ref="K10" si="2">(E10+G10+I10)/3</f>
        <v>774997.66666666663</v>
      </c>
      <c r="L10" s="37">
        <f t="shared" ref="L10" si="3">(F10+H10+J10)/3</f>
        <v>774997.66666666663</v>
      </c>
      <c r="M10" s="37">
        <f t="shared" ref="M10" si="4">STDEV(F10,H10,J10)</f>
        <v>32968.05467923962</v>
      </c>
      <c r="N10" s="44">
        <f t="shared" ref="N10" si="5">SUM(M10)/L10*100</f>
        <v>4.2539553468642213</v>
      </c>
      <c r="O10" s="47">
        <f t="shared" ref="O10" si="6">L10</f>
        <v>774997.66666666663</v>
      </c>
    </row>
    <row r="11" spans="1:16384" x14ac:dyDescent="0.25">
      <c r="A11" s="27"/>
      <c r="B11" s="28" t="s">
        <v>16</v>
      </c>
      <c r="C11" s="29"/>
      <c r="D11" s="29"/>
      <c r="E11" s="38"/>
      <c r="F11" s="42">
        <f>SUM(F9:F10)</f>
        <v>1582005</v>
      </c>
      <c r="G11" s="42"/>
      <c r="H11" s="42">
        <f>SUM(H9:H10)</f>
        <v>1702000</v>
      </c>
      <c r="I11" s="42"/>
      <c r="J11" s="42">
        <f>SUM(J9:J10)</f>
        <v>1707095</v>
      </c>
      <c r="K11" s="30"/>
      <c r="L11" s="31">
        <f>(F11+H11+J11)/3</f>
        <v>1663700</v>
      </c>
      <c r="M11" s="32">
        <f>STDEV(F11,H11,J11)</f>
        <v>70795.794543178898</v>
      </c>
      <c r="N11" s="33">
        <f t="shared" ref="N11" si="7">SUM(M11)/L11*100</f>
        <v>4.2553221460106334</v>
      </c>
      <c r="O11" s="32">
        <f>SUM(O9:O10)</f>
        <v>1663700</v>
      </c>
    </row>
    <row r="12" spans="1:16384" ht="15.6" x14ac:dyDescent="0.3">
      <c r="B12" s="21"/>
      <c r="C12" s="22"/>
      <c r="D12" s="22"/>
      <c r="E12" s="39"/>
      <c r="F12" s="43"/>
      <c r="G12" s="39"/>
      <c r="H12" s="43"/>
      <c r="I12" s="23"/>
      <c r="J12" s="25"/>
      <c r="K12" s="23"/>
      <c r="L12" s="24"/>
      <c r="M12" s="26"/>
      <c r="N12" s="26"/>
      <c r="O12" s="26"/>
    </row>
    <row r="13" spans="1:16384" ht="15.75" x14ac:dyDescent="0.25">
      <c r="B13" s="48" t="s">
        <v>15</v>
      </c>
      <c r="C13" s="49"/>
      <c r="D13" s="49"/>
      <c r="E13" s="49"/>
      <c r="F13" s="49"/>
      <c r="G13" s="49"/>
      <c r="H13" s="49"/>
      <c r="I13" s="49"/>
      <c r="J13" s="49"/>
      <c r="K13" s="16"/>
      <c r="L13" s="14"/>
      <c r="M13" s="14"/>
      <c r="N13" s="14"/>
      <c r="O13" s="17"/>
    </row>
    <row r="14" spans="1:16384" ht="15.6" x14ac:dyDescent="0.3">
      <c r="B14" s="18"/>
      <c r="C14" s="19"/>
      <c r="D14" s="13"/>
      <c r="E14" s="14"/>
      <c r="F14" s="17"/>
      <c r="G14" s="14"/>
      <c r="H14" s="17"/>
      <c r="I14" s="14"/>
      <c r="J14" s="17"/>
      <c r="K14" s="16"/>
      <c r="L14" s="14"/>
      <c r="M14" s="14"/>
      <c r="N14" s="14"/>
      <c r="O14" s="17"/>
    </row>
    <row r="15" spans="1:16384" ht="15.75" x14ac:dyDescent="0.25">
      <c r="B15" s="50" t="s">
        <v>17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6384" ht="15.75" x14ac:dyDescent="0.25">
      <c r="B16" s="52" t="s">
        <v>20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5:13" x14ac:dyDescent="0.25">
      <c r="E17" s="40"/>
      <c r="F17" s="40"/>
      <c r="G17" s="40"/>
      <c r="H17" s="40"/>
      <c r="I17"/>
      <c r="J17"/>
      <c r="K17"/>
      <c r="L17"/>
      <c r="M17"/>
    </row>
    <row r="18" spans="5:13" x14ac:dyDescent="0.25">
      <c r="E18" s="40"/>
      <c r="F18" s="40"/>
      <c r="G18" s="40"/>
      <c r="H18" s="40"/>
      <c r="I18"/>
      <c r="J18"/>
      <c r="K18"/>
      <c r="L18"/>
      <c r="M18"/>
    </row>
  </sheetData>
  <mergeCells count="22">
    <mergeCell ref="O4:O7"/>
    <mergeCell ref="N4:N7"/>
    <mergeCell ref="G5:H5"/>
    <mergeCell ref="G6:H6"/>
    <mergeCell ref="I5:J5"/>
    <mergeCell ref="I6:J6"/>
    <mergeCell ref="B13:J13"/>
    <mergeCell ref="B15:O15"/>
    <mergeCell ref="B16:O16"/>
    <mergeCell ref="A1:N1"/>
    <mergeCell ref="A4:A7"/>
    <mergeCell ref="B4:B7"/>
    <mergeCell ref="L4:L7"/>
    <mergeCell ref="M4:M7"/>
    <mergeCell ref="C4:C7"/>
    <mergeCell ref="D4:D7"/>
    <mergeCell ref="B2:O2"/>
    <mergeCell ref="B3:O3"/>
    <mergeCell ref="E5:F5"/>
    <mergeCell ref="E6:F6"/>
    <mergeCell ref="E4:J4"/>
    <mergeCell ref="K4:K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2017-10-12T08:00:46Z</cp:lastPrinted>
  <dcterms:created xsi:type="dcterms:W3CDTF">2016-05-23T09:46:23Z</dcterms:created>
  <dcterms:modified xsi:type="dcterms:W3CDTF">2022-04-05T09:09:51Z</dcterms:modified>
</cp:coreProperties>
</file>