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НМЦК!$A$1:$N$47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H42"/>
  <c r="N7"/>
  <c r="N8"/>
  <c r="N9"/>
  <c r="N10"/>
  <c r="N11"/>
  <c r="N12"/>
  <c r="N13"/>
  <c r="N14"/>
  <c r="N15"/>
  <c r="N16"/>
  <c r="N17"/>
  <c r="M7"/>
  <c r="M8"/>
  <c r="M9"/>
  <c r="M10"/>
  <c r="M11"/>
  <c r="M12"/>
  <c r="M13"/>
  <c r="M14"/>
  <c r="M15"/>
  <c r="M16"/>
  <c r="M17"/>
  <c r="M18"/>
  <c r="N18"/>
  <c r="J7"/>
  <c r="J8"/>
  <c r="J9"/>
  <c r="J10"/>
  <c r="J11"/>
  <c r="J12"/>
  <c r="J13"/>
  <c r="J14"/>
  <c r="J15"/>
  <c r="J16"/>
  <c r="J17"/>
  <c r="J18"/>
  <c r="H7"/>
  <c r="H8"/>
  <c r="H9"/>
  <c r="H10"/>
  <c r="H11"/>
  <c r="H12"/>
  <c r="H13"/>
  <c r="H14"/>
  <c r="H15"/>
  <c r="H16"/>
  <c r="H17"/>
  <c r="H18"/>
  <c r="H19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N19"/>
  <c r="N20"/>
  <c r="N21"/>
  <c r="N22"/>
  <c r="N23"/>
  <c r="N24"/>
  <c r="N25"/>
  <c r="N26"/>
  <c r="J19"/>
  <c r="J20"/>
  <c r="J21"/>
  <c r="J22"/>
  <c r="J23"/>
  <c r="J24"/>
  <c r="J25"/>
  <c r="J26"/>
  <c r="J27"/>
  <c r="J28"/>
  <c r="F29"/>
  <c r="F30"/>
  <c r="F31"/>
  <c r="F32"/>
  <c r="F33"/>
  <c r="F34"/>
  <c r="F35"/>
  <c r="F36"/>
  <c r="F37"/>
  <c r="F38"/>
  <c r="F39"/>
  <c r="F40"/>
  <c r="F41"/>
  <c r="F42"/>
  <c r="F6"/>
  <c r="F43"/>
  <c r="H20"/>
  <c r="H21"/>
  <c r="H22"/>
  <c r="H23"/>
  <c r="L6"/>
  <c r="N27"/>
  <c r="N28"/>
  <c r="K6"/>
  <c r="N6"/>
  <c r="N29"/>
  <c r="N30"/>
  <c r="N31"/>
  <c r="N32"/>
  <c r="N33"/>
  <c r="N34"/>
  <c r="N35"/>
  <c r="N36"/>
  <c r="N37"/>
  <c r="N38"/>
  <c r="N39"/>
  <c r="N40"/>
  <c r="N41"/>
  <c r="N42"/>
  <c r="J6"/>
  <c r="J29"/>
  <c r="J30"/>
  <c r="J31"/>
  <c r="J32"/>
  <c r="J33"/>
  <c r="J34"/>
  <c r="J35"/>
  <c r="J36"/>
  <c r="J37"/>
  <c r="J38"/>
  <c r="J39"/>
  <c r="J40"/>
  <c r="J41"/>
  <c r="J42"/>
  <c r="H6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N43"/>
  <c r="M39"/>
  <c r="M31"/>
  <c r="M35"/>
  <c r="M29"/>
  <c r="M33"/>
  <c r="M41"/>
  <c r="M26"/>
  <c r="M30"/>
  <c r="M38"/>
  <c r="M42"/>
  <c r="M37"/>
  <c r="M6"/>
  <c r="M32"/>
  <c r="M36"/>
  <c r="M40"/>
  <c r="M25"/>
  <c r="M34"/>
  <c r="M20"/>
  <c r="M24"/>
  <c r="M28"/>
  <c r="J43"/>
  <c r="M23"/>
  <c r="M19"/>
  <c r="M22"/>
  <c r="M21"/>
  <c r="H43"/>
  <c r="M27"/>
</calcChain>
</file>

<file path=xl/sharedStrings.xml><?xml version="1.0" encoding="utf-8"?>
<sst xmlns="http://schemas.openxmlformats.org/spreadsheetml/2006/main" count="98" uniqueCount="58">
  <si>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</si>
  <si>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</si>
  <si>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</si>
  <si>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</si>
  <si>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</si>
  <si>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</si>
  <si>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</si>
  <si>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</si>
  <si>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</si>
  <si>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</si>
  <si>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</si>
  <si>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</si>
  <si>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</si>
  <si>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</si>
  <si>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</si>
  <si>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Амикацин порошок для приготовления раствора для внутривенного и внутримышечного введения 1 г - флаконы 10 мл х1</t>
  </si>
  <si>
    <t>Гентамицин раствор для внутривенного и внутримышечного введения 40 мг/мл, 2 мл - ампулы х10 / с ножом для вскрытия ампул/ - коробки картонные</t>
  </si>
  <si>
    <t>Доксициклин капсулы 100 мг, 20 шт. - упаковки ячейковые контурные - пачки картонные</t>
  </si>
  <si>
    <t xml:space="preserve">Тетрациклин мазь глазная, 1%, 3 г - тубы (1) - пачки картонные </t>
  </si>
  <si>
    <t>Цефазолин  порошок для приготовления раствора для внутривенного и внутримышечного введения 1 г - флаконы х50 - коробки картонные</t>
  </si>
  <si>
    <t>Цефепим порошок для приготовления раствора для внутривенного и внутримышечного введения 1,0г - флакон стеклянный - пачка картонная</t>
  </si>
  <si>
    <t>Цефотаксим порошок для приготовления раствора для внутривенного и внутримышечного введения 1 г - флаконы х1 - коробки картонные</t>
  </si>
  <si>
    <t>Цефтриаксон порошок для приготовления раствора для внутривенного и внутримышечного введения 1 г - флаконы х1 - коробки картонные</t>
  </si>
  <si>
    <t>Ципрофлоксацин таблетки покрытые оболочкой 500 мг, 5 шт. - упаковки ячейковые контурные х2 - пачки картонные</t>
  </si>
  <si>
    <t>Ципрофлоксацин таблетки покрытые оболочкой 250 мг, 10 шт. - упаковки ячейковые контурные  - пачки картонные</t>
  </si>
  <si>
    <t>Поставка лекарственных препаратов (Препараты для лечения инфекционных заболеваний)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</si>
  <si>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2 264 933,31 рубля </t>
    </r>
    <r>
      <rPr>
        <sz val="12"/>
        <rFont val="Times New Roman"/>
        <family val="1"/>
        <charset val="204"/>
      </rPr>
      <t>(Два миллиона двести шестьдесят четыре тысячи девятьсот тридцать три рубля 31 копейка).</t>
    </r>
  </si>
  <si>
    <t>упак</t>
  </si>
  <si>
    <t xml:space="preserve">Азитромицин капсулы 250 мг, 6 шт. - упаковки ячейковые контурные - пачки картонные </t>
  </si>
  <si>
    <t xml:space="preserve">Азитромицин порошок для приготовления суспензии для приема внутрь 200 мг|5 мл, 16,5 г - флаконы темного стекла /в комплекте с ложкой мерной/ - пачки картонные  </t>
  </si>
  <si>
    <t xml:space="preserve">Сумамед таблетки покрытые пленочной оболочкой 125 мг, 6 шт. - упаковки ячейковые контурные - пачки картонные </t>
  </si>
  <si>
    <t>Амоксициллин+ Клавулановая к-та таблетки покрытые пленочной оболочкой 500 мг+125 мг, 15 шт. - флаконы темного стекла - пачки картонные</t>
  </si>
  <si>
    <t>Амоксиклав порошок для приготовления суспензии для приема внутрь, 250 мг + 62.5 мг|5 мл, 15.8 г - флакон (1) / в комплекте с пипеткой дозировочной / - пачка картонная</t>
  </si>
  <si>
    <t xml:space="preserve">Амоксиклав таблетки покрытые пленочной оболочкой 250 мг+125 мг, 15 шт. - флаконы темного стекла - пачки картонные </t>
  </si>
  <si>
    <t>Ампициллин+[Сульбактам] порошок для приготовления раствора для внутривенного и внутримышечного введения, 1000 мг+500 мг, - флаконы (1) - пачки картонные</t>
  </si>
  <si>
    <t>Вильпрафен  таблетки покрытые оболочкой, 500 мг,  -10 - пачки картонные</t>
  </si>
  <si>
    <t>Джозамицин гранулы для приготовления суспензии для приема внутрь 500 мг/5 мл 20 г - флаконы - пачки картонные /в комплекте с платиковыми дозировочными шприцами с держателями для шприцев/</t>
  </si>
  <si>
    <t xml:space="preserve">Юнидокс Солютаб таблетки диспергируемые, 100 мг, 10 шт., - упаковки ячейковые контурные х1 - пачки картонные </t>
  </si>
  <si>
    <t xml:space="preserve">Кларитромицин таблетки покрытые пленочной оболочкой 250 мг, 10 шт. - упаковки ячейковые контурные - пачки картонные </t>
  </si>
  <si>
    <t>Клиндамицин раствор для внутривенного и внутримышечного введения, 150 мг/мл, 2 мл - флаконы (10) - пачки картонные</t>
  </si>
  <si>
    <t xml:space="preserve">Клотримазол таблетки вагинальные 100 мг, 6 шт. - упаковки ячейковые контурные - пачки картонные </t>
  </si>
  <si>
    <t xml:space="preserve">Левофлоксацин таблетки покрытые пленочной оболочкой 500 мг, 10 шт. - упаковки ячейковые контурные - пачки картонные </t>
  </si>
  <si>
    <t>Левофлоксацин  раствор для инфузий 5 мг/мл, 100 мл - флаконы - пачки картонные</t>
  </si>
  <si>
    <t>Левофлоксацин таблетки покрытые пленочной оболочкой 250 мг, 10 шт. - упаковки ячейковые контурные - пачки картонные</t>
  </si>
  <si>
    <t>Линезолид раствор для инфузий 2 мг/мл, 300мл - инфузионные пакеты с двумя трубками (10) - пачки картонные</t>
  </si>
  <si>
    <t xml:space="preserve">Метронидазол раствор для внутривенного введения 5 мг/мл, 100 мл - флаконы полиэтиленовые - обертки из пленочного материала - пачки картонные, срок годности не менее 3 лет, температура хранения до 30о С </t>
  </si>
  <si>
    <t xml:space="preserve">Метронидазол таблетки 250 мг, 10 шт. - упаковки ячейковые контурные х2 - пачки картонные  </t>
  </si>
  <si>
    <t>Микафунгин лиофилизат для приготовления раствора для инфузий, 100 мг, - флакон (1) - пачка картонная</t>
  </si>
  <si>
    <t xml:space="preserve">Пимафуцин  суппозитории вагинальные 100 мг, 3 шт. - упаковки безъячейковые контурные х1 - пачки картонные </t>
  </si>
  <si>
    <t>Флуконазол капсулы 150 мг, 1 шт. - контейнеры пластиковые - пачки картонные</t>
  </si>
  <si>
    <t>Флуконазол капсулы 50 мг, 7 шт. - упаковки ячейковые контурные - пачки картонные</t>
  </si>
  <si>
    <t>Дифлюкан капсулы 50 мг, 7 шт. - упаковки ячейковые контурные - пачки картонные. Срок годности не менее 5 лет. Температура хранения  до 30о С</t>
  </si>
  <si>
    <t xml:space="preserve">Дифлюкан раствор для внутривенного введения 2 мг/мл, 50 мл - флаконы х1 - пачки картонные Срок годности не менее 5 лет, температура хранения до 30ºС. </t>
  </si>
  <si>
    <t xml:space="preserve">Бакперазон порошок для приготовления раствора для внутривенного и внутримышечного введения 1 г+1 г - флаконы - пачки картонные </t>
  </si>
  <si>
    <t>Ципрофлоксацин раствор для инфузий 2 мг/мл, 100 мл - флакон полиэтиленовый (44) - картонная пачка</t>
  </si>
  <si>
    <t>Источник 1
 КП № 8741-22 от 10.11.2022</t>
  </si>
  <si>
    <t>Источник 2
 КП № 6704-08.11.22-15 от 08.11.2022</t>
  </si>
  <si>
    <t>Источник 3
 КП № 2718-138 от 10.11.2022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</si>
</sst>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5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 wrapText="1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left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9" borderId="0" xfId="0" applyNumberFormat="1" applyFont="1" applyFill="1" applyAlignment="1">
      <alignment horizontal="left" wrapText="1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1782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28</xdr:row>
      <xdr:rowOff>0</xdr:rowOff>
    </xdr:from>
    <xdr:to>
      <xdr:col>13</xdr:col>
      <xdr:colOff>1390650</xdr:colOff>
      <xdr:row>28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4049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32</xdr:row>
      <xdr:rowOff>0</xdr:rowOff>
    </xdr:from>
    <xdr:to>
      <xdr:col>13</xdr:col>
      <xdr:colOff>1390650</xdr:colOff>
      <xdr:row>32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50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36</xdr:row>
      <xdr:rowOff>0</xdr:rowOff>
    </xdr:from>
    <xdr:to>
      <xdr:col>13</xdr:col>
      <xdr:colOff>1390650</xdr:colOff>
      <xdr:row>36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16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40</xdr:row>
      <xdr:rowOff>0</xdr:rowOff>
    </xdr:from>
    <xdr:to>
      <xdr:col>13</xdr:col>
      <xdr:colOff>1390650</xdr:colOff>
      <xdr:row>40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20574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46"/>
  <sheetViews>
    <sheetView tabSelected="1" zoomScaleNormal="77" workbookViewId="0">
      <selection activeCell="J10" sqref="J10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33" customWidth="1"/>
    <col min="12" max="12" width="13.7109375" style="4" customWidth="1"/>
    <col min="13" max="13" width="14.140625" style="4" customWidth="1"/>
    <col min="14" max="14" width="26.85546875" style="4" customWidth="1"/>
    <col min="15" max="94" width="8.85546875" style="5" customWidth="1"/>
    <col min="95" max="218" width="8.85546875" style="1" customWidth="1"/>
    <col min="219" max="16384" width="9.140625" style="1"/>
  </cols>
  <sheetData>
    <row r="1" spans="1:14" ht="20.2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4.5" customHeight="1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8.25">
      <c r="A3" s="49" t="s">
        <v>1</v>
      </c>
      <c r="B3" s="51" t="s">
        <v>11</v>
      </c>
      <c r="C3" s="49" t="s">
        <v>7</v>
      </c>
      <c r="D3" s="46" t="s">
        <v>6</v>
      </c>
      <c r="E3" s="39" t="s">
        <v>2</v>
      </c>
      <c r="F3" s="39"/>
      <c r="G3" s="39"/>
      <c r="H3" s="39"/>
      <c r="I3" s="39"/>
      <c r="J3" s="39"/>
      <c r="K3" s="39" t="s">
        <v>3</v>
      </c>
      <c r="L3" s="39"/>
      <c r="M3" s="39"/>
      <c r="N3" s="7" t="s">
        <v>4</v>
      </c>
    </row>
    <row r="4" spans="1:14" ht="45.75" customHeight="1">
      <c r="A4" s="49"/>
      <c r="B4" s="51"/>
      <c r="C4" s="49"/>
      <c r="D4" s="46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9" t="s">
        <v>8</v>
      </c>
      <c r="L4" s="39" t="s">
        <v>5</v>
      </c>
      <c r="M4" s="39" t="s">
        <v>9</v>
      </c>
      <c r="N4" s="41" t="s">
        <v>12</v>
      </c>
    </row>
    <row r="5" spans="1:14" ht="39" customHeight="1">
      <c r="A5" s="50"/>
      <c r="B5" s="52"/>
      <c r="C5" s="50"/>
      <c r="D5" s="47"/>
      <c r="E5" s="43" t="s">
        <v>55</v>
      </c>
      <c r="F5" s="43"/>
      <c r="G5" s="43" t="s">
        <v>56</v>
      </c>
      <c r="H5" s="43"/>
      <c r="I5" s="43" t="s">
        <v>57</v>
      </c>
      <c r="J5" s="43"/>
      <c r="K5" s="40"/>
      <c r="L5" s="40"/>
      <c r="M5" s="40"/>
      <c r="N5" s="42"/>
    </row>
    <row r="6" spans="1:14" ht="25.5">
      <c r="A6" s="8">
        <v>1</v>
      </c>
      <c r="B6" s="21" t="s">
        <v>28</v>
      </c>
      <c r="C6" s="18" t="s">
        <v>27</v>
      </c>
      <c r="D6" s="22">
        <v>50</v>
      </c>
      <c r="E6" s="23">
        <v>335.47</v>
      </c>
      <c r="F6" s="9">
        <f>D6*E6</f>
        <v>16773.5</v>
      </c>
      <c r="G6" s="23">
        <v>335.47</v>
      </c>
      <c r="H6" s="9">
        <f t="shared" ref="H6:H42" si="0">G6*D6</f>
        <v>16773.5</v>
      </c>
      <c r="I6" s="23">
        <v>336.13</v>
      </c>
      <c r="J6" s="9">
        <f t="shared" ref="J6:J42" si="1">I6*D6</f>
        <v>16806.5</v>
      </c>
      <c r="K6" s="27">
        <f t="shared" ref="K6:K42" si="2">(E6+G6+I6)/3</f>
        <v>335.69</v>
      </c>
      <c r="L6" s="20">
        <f t="shared" ref="L6:L42" si="3">STDEV(E6,G6,I6)</f>
        <v>0.38105117766513463</v>
      </c>
      <c r="M6" s="10">
        <f t="shared" ref="M6:M42" si="4">L6/K6</f>
        <v>1.1351281767855302E-3</v>
      </c>
      <c r="N6" s="11">
        <f t="shared" ref="N6:N42" si="5">ROUND(K6,2)*D6</f>
        <v>16784.5</v>
      </c>
    </row>
    <row r="7" spans="1:14" ht="51">
      <c r="A7" s="8">
        <v>2</v>
      </c>
      <c r="B7" s="21" t="s">
        <v>29</v>
      </c>
      <c r="C7" s="18" t="s">
        <v>27</v>
      </c>
      <c r="D7" s="22">
        <v>5</v>
      </c>
      <c r="E7" s="23">
        <v>220.3</v>
      </c>
      <c r="F7" s="9">
        <f t="shared" ref="F7:F28" si="6">D7*E7</f>
        <v>1101.5</v>
      </c>
      <c r="G7" s="23">
        <v>220.3</v>
      </c>
      <c r="H7" s="9">
        <f t="shared" si="0"/>
        <v>1101.5</v>
      </c>
      <c r="I7" s="23">
        <v>221.18</v>
      </c>
      <c r="J7" s="9">
        <f t="shared" si="1"/>
        <v>1105.9000000000001</v>
      </c>
      <c r="K7" s="27">
        <f t="shared" si="2"/>
        <v>220.59333333333333</v>
      </c>
      <c r="L7" s="20">
        <f t="shared" si="3"/>
        <v>0.50806823688686809</v>
      </c>
      <c r="M7" s="10">
        <f t="shared" si="4"/>
        <v>2.3031894446199708E-3</v>
      </c>
      <c r="N7" s="11">
        <f t="shared" si="5"/>
        <v>1102.95</v>
      </c>
    </row>
    <row r="8" spans="1:14" ht="38.25">
      <c r="A8" s="8">
        <v>3</v>
      </c>
      <c r="B8" s="21" t="s">
        <v>30</v>
      </c>
      <c r="C8" s="18" t="s">
        <v>27</v>
      </c>
      <c r="D8" s="22">
        <v>5</v>
      </c>
      <c r="E8" s="23">
        <v>174.39</v>
      </c>
      <c r="F8" s="9">
        <f t="shared" si="6"/>
        <v>871.94999999999993</v>
      </c>
      <c r="G8" s="23">
        <v>174.61</v>
      </c>
      <c r="H8" s="9">
        <f t="shared" si="0"/>
        <v>873.05000000000007</v>
      </c>
      <c r="I8" s="23">
        <v>175.27</v>
      </c>
      <c r="J8" s="9">
        <f t="shared" si="1"/>
        <v>876.35</v>
      </c>
      <c r="K8" s="27">
        <f t="shared" si="2"/>
        <v>174.75666666666666</v>
      </c>
      <c r="L8" s="20">
        <f t="shared" si="3"/>
        <v>0.45796651988255821</v>
      </c>
      <c r="M8" s="10">
        <f t="shared" si="4"/>
        <v>2.6205954177192566E-3</v>
      </c>
      <c r="N8" s="11">
        <f t="shared" si="5"/>
        <v>873.8</v>
      </c>
    </row>
    <row r="9" spans="1:14" ht="48.75" customHeight="1">
      <c r="A9" s="8">
        <v>4</v>
      </c>
      <c r="B9" s="21" t="s">
        <v>15</v>
      </c>
      <c r="C9" s="18" t="s">
        <v>27</v>
      </c>
      <c r="D9" s="22">
        <v>1250</v>
      </c>
      <c r="E9" s="23">
        <v>75</v>
      </c>
      <c r="F9" s="9">
        <f t="shared" si="6"/>
        <v>93750</v>
      </c>
      <c r="G9" s="23">
        <v>74.78</v>
      </c>
      <c r="H9" s="9">
        <f t="shared" si="0"/>
        <v>93475</v>
      </c>
      <c r="I9" s="23">
        <v>75.66</v>
      </c>
      <c r="J9" s="9">
        <f t="shared" si="1"/>
        <v>94575</v>
      </c>
      <c r="K9" s="27">
        <f t="shared" si="2"/>
        <v>75.146666666666661</v>
      </c>
      <c r="L9" s="20">
        <f t="shared" si="3"/>
        <v>0.45796651988254683</v>
      </c>
      <c r="M9" s="10">
        <f t="shared" si="4"/>
        <v>6.0943025179544027E-3</v>
      </c>
      <c r="N9" s="11">
        <f t="shared" si="5"/>
        <v>93937.5</v>
      </c>
    </row>
    <row r="10" spans="1:14" ht="51">
      <c r="A10" s="8">
        <v>5</v>
      </c>
      <c r="B10" s="21" t="s">
        <v>31</v>
      </c>
      <c r="C10" s="18" t="s">
        <v>27</v>
      </c>
      <c r="D10" s="22">
        <v>100</v>
      </c>
      <c r="E10" s="23">
        <v>170.83</v>
      </c>
      <c r="F10" s="9">
        <f t="shared" si="6"/>
        <v>17083</v>
      </c>
      <c r="G10" s="23">
        <v>171.6</v>
      </c>
      <c r="H10" s="9">
        <f t="shared" si="0"/>
        <v>17160</v>
      </c>
      <c r="I10" s="23">
        <v>171.71</v>
      </c>
      <c r="J10" s="9">
        <f t="shared" si="1"/>
        <v>17171</v>
      </c>
      <c r="K10" s="27">
        <f t="shared" si="2"/>
        <v>171.38</v>
      </c>
      <c r="L10" s="20">
        <f t="shared" si="3"/>
        <v>0.47947888378946835</v>
      </c>
      <c r="M10" s="10">
        <f t="shared" si="4"/>
        <v>2.7977528520799883E-3</v>
      </c>
      <c r="N10" s="11">
        <f t="shared" si="5"/>
        <v>17138</v>
      </c>
    </row>
    <row r="11" spans="1:14" ht="51">
      <c r="A11" s="8">
        <v>6</v>
      </c>
      <c r="B11" s="21" t="s">
        <v>32</v>
      </c>
      <c r="C11" s="18" t="s">
        <v>27</v>
      </c>
      <c r="D11" s="22">
        <v>20</v>
      </c>
      <c r="E11" s="23">
        <v>240.68</v>
      </c>
      <c r="F11" s="9">
        <f t="shared" si="6"/>
        <v>4813.6000000000004</v>
      </c>
      <c r="G11" s="23">
        <v>240.68</v>
      </c>
      <c r="H11" s="9">
        <f t="shared" si="0"/>
        <v>4813.6000000000004</v>
      </c>
      <c r="I11" s="23">
        <v>241.34</v>
      </c>
      <c r="J11" s="9">
        <f t="shared" si="1"/>
        <v>4826.8</v>
      </c>
      <c r="K11" s="27">
        <f t="shared" si="2"/>
        <v>240.9</v>
      </c>
      <c r="L11" s="20">
        <f t="shared" si="3"/>
        <v>0.38105117766515101</v>
      </c>
      <c r="M11" s="10">
        <f t="shared" si="4"/>
        <v>1.5817815594236239E-3</v>
      </c>
      <c r="N11" s="11">
        <f t="shared" si="5"/>
        <v>4818</v>
      </c>
    </row>
    <row r="12" spans="1:14" ht="38.25">
      <c r="A12" s="8">
        <v>7</v>
      </c>
      <c r="B12" s="21" t="s">
        <v>33</v>
      </c>
      <c r="C12" s="18" t="s">
        <v>27</v>
      </c>
      <c r="D12" s="22">
        <v>15</v>
      </c>
      <c r="E12" s="23">
        <v>128.62</v>
      </c>
      <c r="F12" s="9">
        <f t="shared" si="6"/>
        <v>1929.3000000000002</v>
      </c>
      <c r="G12" s="23">
        <v>128.61000000000001</v>
      </c>
      <c r="H12" s="9">
        <f t="shared" si="0"/>
        <v>1929.15</v>
      </c>
      <c r="I12" s="23">
        <v>129.49</v>
      </c>
      <c r="J12" s="9">
        <f t="shared" si="1"/>
        <v>1942.3500000000001</v>
      </c>
      <c r="K12" s="27">
        <f t="shared" si="2"/>
        <v>128.90666666666667</v>
      </c>
      <c r="L12" s="20">
        <f t="shared" si="3"/>
        <v>0.50520622851795216</v>
      </c>
      <c r="M12" s="10">
        <f t="shared" si="4"/>
        <v>3.9191629229257769E-3</v>
      </c>
      <c r="N12" s="11">
        <f t="shared" si="5"/>
        <v>1933.6499999999999</v>
      </c>
    </row>
    <row r="13" spans="1:14" ht="51">
      <c r="A13" s="8">
        <v>8</v>
      </c>
      <c r="B13" s="21" t="s">
        <v>34</v>
      </c>
      <c r="C13" s="18" t="s">
        <v>27</v>
      </c>
      <c r="D13" s="22">
        <v>100</v>
      </c>
      <c r="E13" s="23">
        <v>186.65</v>
      </c>
      <c r="F13" s="9">
        <f t="shared" si="6"/>
        <v>18665</v>
      </c>
      <c r="G13" s="23">
        <v>187.2</v>
      </c>
      <c r="H13" s="9">
        <f t="shared" si="0"/>
        <v>18720</v>
      </c>
      <c r="I13" s="23">
        <v>187.31</v>
      </c>
      <c r="J13" s="9">
        <f t="shared" si="1"/>
        <v>18731</v>
      </c>
      <c r="K13" s="27">
        <f t="shared" si="2"/>
        <v>187.05333333333337</v>
      </c>
      <c r="L13" s="20">
        <f t="shared" si="3"/>
        <v>0.35360052790307023</v>
      </c>
      <c r="M13" s="10">
        <f t="shared" si="4"/>
        <v>1.8903727701710929E-3</v>
      </c>
      <c r="N13" s="11">
        <f t="shared" si="5"/>
        <v>18705</v>
      </c>
    </row>
    <row r="14" spans="1:14" ht="51">
      <c r="A14" s="8">
        <v>9</v>
      </c>
      <c r="B14" s="21" t="s">
        <v>16</v>
      </c>
      <c r="C14" s="18" t="s">
        <v>27</v>
      </c>
      <c r="D14" s="22">
        <v>60</v>
      </c>
      <c r="E14" s="23">
        <v>65.69</v>
      </c>
      <c r="F14" s="9">
        <f t="shared" si="6"/>
        <v>3941.3999999999996</v>
      </c>
      <c r="G14" s="23">
        <v>65.91</v>
      </c>
      <c r="H14" s="9">
        <f t="shared" si="0"/>
        <v>3954.6</v>
      </c>
      <c r="I14" s="23">
        <v>66.569999999999993</v>
      </c>
      <c r="J14" s="9">
        <f t="shared" si="1"/>
        <v>3994.2</v>
      </c>
      <c r="K14" s="27">
        <f t="shared" si="2"/>
        <v>66.056666666666658</v>
      </c>
      <c r="L14" s="20">
        <f t="shared" si="3"/>
        <v>0.45796651988254683</v>
      </c>
      <c r="M14" s="10">
        <f t="shared" si="4"/>
        <v>6.9329341456710941E-3</v>
      </c>
      <c r="N14" s="11">
        <f t="shared" si="5"/>
        <v>3963.6000000000004</v>
      </c>
    </row>
    <row r="15" spans="1:14" ht="25.5">
      <c r="A15" s="8">
        <v>10</v>
      </c>
      <c r="B15" s="21" t="s">
        <v>35</v>
      </c>
      <c r="C15" s="18" t="s">
        <v>27</v>
      </c>
      <c r="D15" s="22">
        <v>85</v>
      </c>
      <c r="E15" s="23">
        <v>433.21</v>
      </c>
      <c r="F15" s="9">
        <f t="shared" si="6"/>
        <v>36822.85</v>
      </c>
      <c r="G15" s="23">
        <v>432.99</v>
      </c>
      <c r="H15" s="9">
        <f t="shared" si="0"/>
        <v>36804.15</v>
      </c>
      <c r="I15" s="23">
        <v>433.87</v>
      </c>
      <c r="J15" s="9">
        <f t="shared" si="1"/>
        <v>36878.949999999997</v>
      </c>
      <c r="K15" s="27">
        <f t="shared" si="2"/>
        <v>433.35666666666674</v>
      </c>
      <c r="L15" s="20">
        <f t="shared" si="3"/>
        <v>0.45796651988255138</v>
      </c>
      <c r="M15" s="10">
        <f t="shared" si="4"/>
        <v>1.0567889110952903E-3</v>
      </c>
      <c r="N15" s="11">
        <f t="shared" si="5"/>
        <v>36835.599999999999</v>
      </c>
    </row>
    <row r="16" spans="1:14" ht="63.75">
      <c r="A16" s="8">
        <v>11</v>
      </c>
      <c r="B16" s="21" t="s">
        <v>36</v>
      </c>
      <c r="C16" s="18" t="s">
        <v>27</v>
      </c>
      <c r="D16" s="22">
        <v>20</v>
      </c>
      <c r="E16" s="23">
        <v>537.32000000000005</v>
      </c>
      <c r="F16" s="9">
        <f t="shared" si="6"/>
        <v>10746.400000000001</v>
      </c>
      <c r="G16" s="23">
        <v>538.09</v>
      </c>
      <c r="H16" s="9">
        <f t="shared" si="0"/>
        <v>10761.800000000001</v>
      </c>
      <c r="I16" s="23">
        <v>538.20000000000005</v>
      </c>
      <c r="J16" s="9">
        <f t="shared" si="1"/>
        <v>10764</v>
      </c>
      <c r="K16" s="27">
        <f t="shared" si="2"/>
        <v>537.87</v>
      </c>
      <c r="L16" s="20">
        <f t="shared" si="3"/>
        <v>0.47947888378946835</v>
      </c>
      <c r="M16" s="10">
        <f t="shared" si="4"/>
        <v>8.9144009479887021E-4</v>
      </c>
      <c r="N16" s="11">
        <f t="shared" si="5"/>
        <v>10757.4</v>
      </c>
    </row>
    <row r="17" spans="1:14" ht="38.25">
      <c r="A17" s="8">
        <v>12</v>
      </c>
      <c r="B17" s="21" t="s">
        <v>37</v>
      </c>
      <c r="C17" s="18" t="s">
        <v>27</v>
      </c>
      <c r="D17" s="22">
        <v>10</v>
      </c>
      <c r="E17" s="23">
        <v>311.52</v>
      </c>
      <c r="F17" s="9">
        <f t="shared" si="6"/>
        <v>3115.2</v>
      </c>
      <c r="G17" s="23">
        <v>311.52</v>
      </c>
      <c r="H17" s="9">
        <f t="shared" si="0"/>
        <v>3115.2</v>
      </c>
      <c r="I17" s="23">
        <v>312.18</v>
      </c>
      <c r="J17" s="9">
        <f t="shared" si="1"/>
        <v>3121.8</v>
      </c>
      <c r="K17" s="27">
        <f t="shared" si="2"/>
        <v>311.74</v>
      </c>
      <c r="L17" s="20">
        <f t="shared" si="3"/>
        <v>0.38105117766516744</v>
      </c>
      <c r="M17" s="10">
        <f t="shared" si="4"/>
        <v>1.2223364908743421E-3</v>
      </c>
      <c r="N17" s="11">
        <f t="shared" si="5"/>
        <v>3117.4</v>
      </c>
    </row>
    <row r="18" spans="1:14" ht="25.5">
      <c r="A18" s="8">
        <v>13</v>
      </c>
      <c r="B18" s="36" t="s">
        <v>17</v>
      </c>
      <c r="C18" s="18" t="s">
        <v>27</v>
      </c>
      <c r="D18" s="22">
        <v>20</v>
      </c>
      <c r="E18" s="23">
        <v>26.72</v>
      </c>
      <c r="F18" s="9">
        <f t="shared" si="6"/>
        <v>534.4</v>
      </c>
      <c r="G18" s="23">
        <v>26.72</v>
      </c>
      <c r="H18" s="9">
        <f t="shared" si="0"/>
        <v>534.4</v>
      </c>
      <c r="I18" s="23">
        <v>27.6</v>
      </c>
      <c r="J18" s="9">
        <f t="shared" si="1"/>
        <v>552</v>
      </c>
      <c r="K18" s="27">
        <f t="shared" si="2"/>
        <v>27.013333333333332</v>
      </c>
      <c r="L18" s="20">
        <f t="shared" si="3"/>
        <v>0.50806823688687219</v>
      </c>
      <c r="M18" s="10">
        <f t="shared" si="4"/>
        <v>1.8808054178931596E-2</v>
      </c>
      <c r="N18" s="11">
        <f t="shared" si="5"/>
        <v>540.20000000000005</v>
      </c>
    </row>
    <row r="19" spans="1:14" ht="38.25">
      <c r="A19" s="34">
        <v>14</v>
      </c>
      <c r="B19" s="38" t="s">
        <v>38</v>
      </c>
      <c r="C19" s="35" t="s">
        <v>27</v>
      </c>
      <c r="D19" s="22">
        <v>70</v>
      </c>
      <c r="E19" s="23">
        <v>660.45</v>
      </c>
      <c r="F19" s="9">
        <f t="shared" si="6"/>
        <v>46231.5</v>
      </c>
      <c r="G19" s="23">
        <v>661</v>
      </c>
      <c r="H19" s="9">
        <f t="shared" si="0"/>
        <v>46270</v>
      </c>
      <c r="I19" s="23">
        <v>661.11</v>
      </c>
      <c r="J19" s="9">
        <f t="shared" si="1"/>
        <v>46277.700000000004</v>
      </c>
      <c r="K19" s="27">
        <f t="shared" si="2"/>
        <v>660.85333333333335</v>
      </c>
      <c r="L19" s="20">
        <f t="shared" si="3"/>
        <v>0.35360052790305402</v>
      </c>
      <c r="M19" s="10">
        <f t="shared" si="4"/>
        <v>5.3506657236560918E-4</v>
      </c>
      <c r="N19" s="11">
        <f t="shared" si="5"/>
        <v>46259.5</v>
      </c>
    </row>
    <row r="20" spans="1:14" ht="38.25">
      <c r="A20" s="34">
        <v>15</v>
      </c>
      <c r="B20" s="38" t="s">
        <v>39</v>
      </c>
      <c r="C20" s="35" t="s">
        <v>27</v>
      </c>
      <c r="D20" s="22">
        <v>3</v>
      </c>
      <c r="E20" s="23">
        <v>575.82000000000005</v>
      </c>
      <c r="F20" s="9">
        <f t="shared" si="6"/>
        <v>1727.46</v>
      </c>
      <c r="G20" s="23">
        <v>576.04</v>
      </c>
      <c r="H20" s="9">
        <f t="shared" si="0"/>
        <v>1728.12</v>
      </c>
      <c r="I20" s="23">
        <v>576.70000000000005</v>
      </c>
      <c r="J20" s="9">
        <f t="shared" si="1"/>
        <v>1730.1000000000001</v>
      </c>
      <c r="K20" s="27">
        <f t="shared" si="2"/>
        <v>576.18666666666672</v>
      </c>
      <c r="L20" s="20">
        <f t="shared" si="3"/>
        <v>0.45796651988256049</v>
      </c>
      <c r="M20" s="10">
        <f t="shared" si="4"/>
        <v>7.9482318209820972E-4</v>
      </c>
      <c r="N20" s="11">
        <f t="shared" si="5"/>
        <v>1728.5700000000002</v>
      </c>
    </row>
    <row r="21" spans="1:14" ht="12.75" customHeight="1">
      <c r="A21" s="34">
        <v>16</v>
      </c>
      <c r="B21" s="38" t="s">
        <v>40</v>
      </c>
      <c r="C21" s="35" t="s">
        <v>27</v>
      </c>
      <c r="D21" s="22">
        <v>30</v>
      </c>
      <c r="E21" s="23">
        <v>37.61</v>
      </c>
      <c r="F21" s="9">
        <f t="shared" si="6"/>
        <v>1128.3</v>
      </c>
      <c r="G21" s="23">
        <v>37.39</v>
      </c>
      <c r="H21" s="9">
        <f t="shared" si="0"/>
        <v>1121.7</v>
      </c>
      <c r="I21" s="23">
        <v>38.270000000000003</v>
      </c>
      <c r="J21" s="9">
        <f t="shared" si="1"/>
        <v>1148.1000000000001</v>
      </c>
      <c r="K21" s="27">
        <f t="shared" si="2"/>
        <v>37.756666666666668</v>
      </c>
      <c r="L21" s="20">
        <f t="shared" si="3"/>
        <v>0.45796651988255083</v>
      </c>
      <c r="M21" s="10">
        <f t="shared" si="4"/>
        <v>1.2129421379426613E-2</v>
      </c>
      <c r="N21" s="11">
        <f t="shared" si="5"/>
        <v>1132.8</v>
      </c>
    </row>
    <row r="22" spans="1:14" ht="38.25">
      <c r="A22" s="34">
        <v>17</v>
      </c>
      <c r="B22" s="38" t="s">
        <v>41</v>
      </c>
      <c r="C22" s="35" t="s">
        <v>27</v>
      </c>
      <c r="D22" s="22">
        <v>100</v>
      </c>
      <c r="E22" s="23">
        <v>505.82</v>
      </c>
      <c r="F22" s="9">
        <f t="shared" si="6"/>
        <v>50582</v>
      </c>
      <c r="G22" s="23">
        <v>503.59</v>
      </c>
      <c r="H22" s="9">
        <f t="shared" si="0"/>
        <v>50359</v>
      </c>
      <c r="I22" s="23">
        <v>503.7</v>
      </c>
      <c r="J22" s="9">
        <f t="shared" si="1"/>
        <v>50370</v>
      </c>
      <c r="K22" s="27">
        <f t="shared" si="2"/>
        <v>504.36999999999995</v>
      </c>
      <c r="L22" s="20">
        <f t="shared" si="3"/>
        <v>1.256940730504035</v>
      </c>
      <c r="M22" s="10">
        <f t="shared" si="4"/>
        <v>2.4921005026152135E-3</v>
      </c>
      <c r="N22" s="11">
        <f t="shared" si="5"/>
        <v>50437</v>
      </c>
    </row>
    <row r="23" spans="1:14" ht="25.5" customHeight="1">
      <c r="A23" s="34">
        <v>18</v>
      </c>
      <c r="B23" s="38" t="s">
        <v>42</v>
      </c>
      <c r="C23" s="35" t="s">
        <v>27</v>
      </c>
      <c r="D23" s="22">
        <v>20</v>
      </c>
      <c r="E23" s="23">
        <v>214.45</v>
      </c>
      <c r="F23" s="9">
        <f t="shared" si="6"/>
        <v>4289</v>
      </c>
      <c r="G23" s="23">
        <v>214.45</v>
      </c>
      <c r="H23" s="9">
        <f t="shared" si="0"/>
        <v>4289</v>
      </c>
      <c r="I23" s="23">
        <v>215.11</v>
      </c>
      <c r="J23" s="9">
        <f t="shared" si="1"/>
        <v>4302.2000000000007</v>
      </c>
      <c r="K23" s="27">
        <f t="shared" si="2"/>
        <v>214.67</v>
      </c>
      <c r="L23" s="20">
        <f t="shared" si="3"/>
        <v>0.38105117766516744</v>
      </c>
      <c r="M23" s="10">
        <f t="shared" si="4"/>
        <v>1.7750555627948361E-3</v>
      </c>
      <c r="N23" s="11">
        <f t="shared" si="5"/>
        <v>4293.3999999999996</v>
      </c>
    </row>
    <row r="24" spans="1:14" ht="38.25">
      <c r="A24" s="34">
        <v>19</v>
      </c>
      <c r="B24" s="38" t="s">
        <v>43</v>
      </c>
      <c r="C24" s="35" t="s">
        <v>27</v>
      </c>
      <c r="D24" s="22">
        <v>10</v>
      </c>
      <c r="E24" s="23">
        <v>296.74</v>
      </c>
      <c r="F24" s="9">
        <f t="shared" si="6"/>
        <v>2967.4</v>
      </c>
      <c r="G24" s="23">
        <v>296.74</v>
      </c>
      <c r="H24" s="9">
        <f t="shared" si="0"/>
        <v>2967.4</v>
      </c>
      <c r="I24" s="23">
        <v>297.62</v>
      </c>
      <c r="J24" s="9">
        <f t="shared" si="1"/>
        <v>2976.2</v>
      </c>
      <c r="K24" s="27">
        <f t="shared" si="2"/>
        <v>297.03333333333336</v>
      </c>
      <c r="L24" s="20">
        <f t="shared" si="3"/>
        <v>0.50806823688686809</v>
      </c>
      <c r="M24" s="10">
        <f t="shared" si="4"/>
        <v>1.710475491707557E-3</v>
      </c>
      <c r="N24" s="11">
        <f t="shared" si="5"/>
        <v>2970.2999999999997</v>
      </c>
    </row>
    <row r="25" spans="1:14" ht="38.25">
      <c r="A25" s="34">
        <v>20</v>
      </c>
      <c r="B25" s="38" t="s">
        <v>44</v>
      </c>
      <c r="C25" s="35" t="s">
        <v>27</v>
      </c>
      <c r="D25" s="22">
        <v>3</v>
      </c>
      <c r="E25" s="23">
        <v>10392.709999999999</v>
      </c>
      <c r="F25" s="9">
        <f t="shared" si="6"/>
        <v>31178.129999999997</v>
      </c>
      <c r="G25" s="23">
        <v>10393.26</v>
      </c>
      <c r="H25" s="9">
        <f t="shared" si="0"/>
        <v>31179.78</v>
      </c>
      <c r="I25" s="23">
        <v>10393.370000000001</v>
      </c>
      <c r="J25" s="9">
        <f t="shared" si="1"/>
        <v>31180.11</v>
      </c>
      <c r="K25" s="27">
        <f t="shared" si="2"/>
        <v>10393.113333333335</v>
      </c>
      <c r="L25" s="20">
        <f t="shared" si="3"/>
        <v>0.35360052790390872</v>
      </c>
      <c r="M25" s="10">
        <f t="shared" si="4"/>
        <v>3.402257981444527E-5</v>
      </c>
      <c r="N25" s="11">
        <f t="shared" si="5"/>
        <v>31179.33</v>
      </c>
    </row>
    <row r="26" spans="1:14" ht="63.75">
      <c r="A26" s="34">
        <v>21</v>
      </c>
      <c r="B26" s="38" t="s">
        <v>45</v>
      </c>
      <c r="C26" s="35" t="s">
        <v>27</v>
      </c>
      <c r="D26" s="22">
        <v>6500</v>
      </c>
      <c r="E26" s="23">
        <v>23.17</v>
      </c>
      <c r="F26" s="9">
        <f t="shared" si="6"/>
        <v>150605</v>
      </c>
      <c r="G26" s="23">
        <v>23.39</v>
      </c>
      <c r="H26" s="9">
        <f t="shared" si="0"/>
        <v>152035</v>
      </c>
      <c r="I26" s="23">
        <v>24.05</v>
      </c>
      <c r="J26" s="9">
        <f t="shared" si="1"/>
        <v>156325</v>
      </c>
      <c r="K26" s="27">
        <f t="shared" si="2"/>
        <v>23.536666666666665</v>
      </c>
      <c r="L26" s="20">
        <f t="shared" si="3"/>
        <v>0.45796651988254883</v>
      </c>
      <c r="M26" s="10">
        <f t="shared" si="4"/>
        <v>1.9457577675225133E-2</v>
      </c>
      <c r="N26" s="11">
        <f t="shared" si="5"/>
        <v>153010</v>
      </c>
    </row>
    <row r="27" spans="1:14" ht="38.25">
      <c r="A27" s="34">
        <v>22</v>
      </c>
      <c r="B27" s="38" t="s">
        <v>46</v>
      </c>
      <c r="C27" s="35" t="s">
        <v>27</v>
      </c>
      <c r="D27" s="22">
        <v>450</v>
      </c>
      <c r="E27" s="22">
        <v>78.69</v>
      </c>
      <c r="F27" s="9">
        <f t="shared" si="6"/>
        <v>35410.5</v>
      </c>
      <c r="G27" s="22">
        <v>78.47</v>
      </c>
      <c r="H27" s="9">
        <f t="shared" si="0"/>
        <v>35311.5</v>
      </c>
      <c r="I27" s="22">
        <v>79.349999999999994</v>
      </c>
      <c r="J27" s="9">
        <f t="shared" si="1"/>
        <v>35707.5</v>
      </c>
      <c r="K27" s="27">
        <f t="shared" si="2"/>
        <v>78.836666666666659</v>
      </c>
      <c r="L27" s="20">
        <f t="shared" si="3"/>
        <v>0.45796651988254683</v>
      </c>
      <c r="M27" s="10">
        <f t="shared" si="4"/>
        <v>5.8090548376290244E-3</v>
      </c>
      <c r="N27" s="11">
        <f t="shared" si="5"/>
        <v>35478</v>
      </c>
    </row>
    <row r="28" spans="1:14" ht="38.25">
      <c r="A28" s="34">
        <v>23</v>
      </c>
      <c r="B28" s="38" t="s">
        <v>47</v>
      </c>
      <c r="C28" s="35" t="s">
        <v>27</v>
      </c>
      <c r="D28" s="22">
        <v>10</v>
      </c>
      <c r="E28" s="23">
        <v>6197.03</v>
      </c>
      <c r="F28" s="9">
        <f t="shared" si="6"/>
        <v>61970.299999999996</v>
      </c>
      <c r="G28" s="23">
        <v>6197.8</v>
      </c>
      <c r="H28" s="9">
        <f t="shared" si="0"/>
        <v>61978</v>
      </c>
      <c r="I28" s="23">
        <v>6197.91</v>
      </c>
      <c r="J28" s="9">
        <f t="shared" si="1"/>
        <v>61979.1</v>
      </c>
      <c r="K28" s="27">
        <f t="shared" si="2"/>
        <v>6197.579999999999</v>
      </c>
      <c r="L28" s="20">
        <f t="shared" si="3"/>
        <v>0.47947888378961179</v>
      </c>
      <c r="M28" s="10">
        <f t="shared" si="4"/>
        <v>7.7365501339169779E-5</v>
      </c>
      <c r="N28" s="11">
        <f t="shared" si="5"/>
        <v>61975.8</v>
      </c>
    </row>
    <row r="29" spans="1:14" ht="38.25">
      <c r="A29" s="8">
        <v>24</v>
      </c>
      <c r="B29" s="37" t="s">
        <v>48</v>
      </c>
      <c r="C29" s="18" t="s">
        <v>27</v>
      </c>
      <c r="D29" s="22">
        <v>4</v>
      </c>
      <c r="E29" s="23">
        <v>239.33</v>
      </c>
      <c r="F29" s="9">
        <f t="shared" ref="F29:F42" si="7">D29*E29</f>
        <v>957.32</v>
      </c>
      <c r="G29" s="23">
        <v>239.88</v>
      </c>
      <c r="H29" s="9">
        <f t="shared" si="0"/>
        <v>959.52</v>
      </c>
      <c r="I29" s="23">
        <v>239.99</v>
      </c>
      <c r="J29" s="9">
        <f t="shared" si="1"/>
        <v>959.96</v>
      </c>
      <c r="K29" s="27">
        <f t="shared" si="2"/>
        <v>239.73333333333335</v>
      </c>
      <c r="L29" s="20">
        <f t="shared" si="3"/>
        <v>0.35360052790307023</v>
      </c>
      <c r="M29" s="10">
        <f t="shared" si="4"/>
        <v>1.4749743933665331E-3</v>
      </c>
      <c r="N29" s="11">
        <f t="shared" si="5"/>
        <v>958.92</v>
      </c>
    </row>
    <row r="30" spans="1:14" ht="25.5">
      <c r="A30" s="8">
        <v>25</v>
      </c>
      <c r="B30" s="36" t="s">
        <v>18</v>
      </c>
      <c r="C30" s="18" t="s">
        <v>27</v>
      </c>
      <c r="D30" s="22">
        <v>10</v>
      </c>
      <c r="E30" s="23">
        <v>43.67</v>
      </c>
      <c r="F30" s="9">
        <f t="shared" si="7"/>
        <v>436.70000000000005</v>
      </c>
      <c r="G30" s="23">
        <v>43.89</v>
      </c>
      <c r="H30" s="9">
        <f t="shared" si="0"/>
        <v>438.9</v>
      </c>
      <c r="I30" s="23">
        <v>44.55</v>
      </c>
      <c r="J30" s="9">
        <f t="shared" si="1"/>
        <v>445.5</v>
      </c>
      <c r="K30" s="27">
        <f t="shared" si="2"/>
        <v>44.036666666666669</v>
      </c>
      <c r="L30" s="20">
        <f t="shared" si="3"/>
        <v>0.45796651988254683</v>
      </c>
      <c r="M30" s="10">
        <f t="shared" si="4"/>
        <v>1.0399663610988119E-2</v>
      </c>
      <c r="N30" s="11">
        <f t="shared" si="5"/>
        <v>440.4</v>
      </c>
    </row>
    <row r="31" spans="1:14" ht="25.5">
      <c r="A31" s="34">
        <v>26</v>
      </c>
      <c r="B31" s="38" t="s">
        <v>49</v>
      </c>
      <c r="C31" s="35" t="s">
        <v>27</v>
      </c>
      <c r="D31" s="22">
        <v>800</v>
      </c>
      <c r="E31" s="23">
        <v>145.66999999999999</v>
      </c>
      <c r="F31" s="9">
        <f t="shared" si="7"/>
        <v>116535.99999999999</v>
      </c>
      <c r="G31" s="23">
        <v>145.44999999999999</v>
      </c>
      <c r="H31" s="9">
        <f t="shared" si="0"/>
        <v>116359.99999999999</v>
      </c>
      <c r="I31" s="23">
        <v>146.33000000000001</v>
      </c>
      <c r="J31" s="9">
        <f t="shared" si="1"/>
        <v>117064.00000000001</v>
      </c>
      <c r="K31" s="27">
        <f t="shared" si="2"/>
        <v>145.81666666666669</v>
      </c>
      <c r="L31" s="20">
        <f t="shared" si="3"/>
        <v>0.45796651988256276</v>
      </c>
      <c r="M31" s="10">
        <f t="shared" si="4"/>
        <v>3.140700787856185E-3</v>
      </c>
      <c r="N31" s="11">
        <f t="shared" si="5"/>
        <v>116656</v>
      </c>
    </row>
    <row r="32" spans="1:14" ht="25.5">
      <c r="A32" s="34">
        <v>27</v>
      </c>
      <c r="B32" s="38" t="s">
        <v>50</v>
      </c>
      <c r="C32" s="35" t="s">
        <v>27</v>
      </c>
      <c r="D32" s="22">
        <v>10</v>
      </c>
      <c r="E32" s="23">
        <v>394.59</v>
      </c>
      <c r="F32" s="9">
        <f t="shared" si="7"/>
        <v>3945.8999999999996</v>
      </c>
      <c r="G32" s="23">
        <v>395.36</v>
      </c>
      <c r="H32" s="9">
        <f t="shared" si="0"/>
        <v>3953.6000000000004</v>
      </c>
      <c r="I32" s="23">
        <v>395.47</v>
      </c>
      <c r="J32" s="9">
        <f t="shared" si="1"/>
        <v>3954.7000000000003</v>
      </c>
      <c r="K32" s="27">
        <f t="shared" si="2"/>
        <v>395.14000000000004</v>
      </c>
      <c r="L32" s="20">
        <f t="shared" si="3"/>
        <v>0.47947888378950099</v>
      </c>
      <c r="M32" s="10">
        <f t="shared" si="4"/>
        <v>1.2134405116907955E-3</v>
      </c>
      <c r="N32" s="11">
        <f t="shared" si="5"/>
        <v>3951.3999999999996</v>
      </c>
    </row>
    <row r="33" spans="1:14" ht="51">
      <c r="A33" s="8">
        <v>28</v>
      </c>
      <c r="B33" s="37" t="s">
        <v>51</v>
      </c>
      <c r="C33" s="18" t="s">
        <v>27</v>
      </c>
      <c r="D33" s="22">
        <v>5</v>
      </c>
      <c r="E33" s="23">
        <v>394.81</v>
      </c>
      <c r="F33" s="9">
        <f t="shared" si="7"/>
        <v>1974.05</v>
      </c>
      <c r="G33" s="23">
        <v>394.81</v>
      </c>
      <c r="H33" s="9">
        <f t="shared" si="0"/>
        <v>1974.05</v>
      </c>
      <c r="I33" s="23">
        <v>395.47</v>
      </c>
      <c r="J33" s="9">
        <f t="shared" si="1"/>
        <v>1977.3500000000001</v>
      </c>
      <c r="K33" s="27">
        <f t="shared" si="2"/>
        <v>395.03000000000003</v>
      </c>
      <c r="L33" s="20">
        <f t="shared" si="3"/>
        <v>0.38105117766516744</v>
      </c>
      <c r="M33" s="10">
        <f t="shared" si="4"/>
        <v>9.6461326396771738E-4</v>
      </c>
      <c r="N33" s="11">
        <f t="shared" si="5"/>
        <v>1975.1499999999999</v>
      </c>
    </row>
    <row r="34" spans="1:14" s="31" customFormat="1" ht="51">
      <c r="A34" s="24">
        <v>29</v>
      </c>
      <c r="B34" s="25" t="s">
        <v>52</v>
      </c>
      <c r="C34" s="18" t="s">
        <v>27</v>
      </c>
      <c r="D34" s="26">
        <v>40</v>
      </c>
      <c r="E34" s="26">
        <v>389.27</v>
      </c>
      <c r="F34" s="27">
        <f t="shared" si="7"/>
        <v>15570.8</v>
      </c>
      <c r="G34" s="26">
        <v>289.27</v>
      </c>
      <c r="H34" s="27">
        <f t="shared" si="0"/>
        <v>11570.8</v>
      </c>
      <c r="I34" s="26">
        <v>290.14999999999998</v>
      </c>
      <c r="J34" s="27">
        <f t="shared" si="1"/>
        <v>11606</v>
      </c>
      <c r="K34" s="27">
        <f t="shared" si="2"/>
        <v>322.89666666666665</v>
      </c>
      <c r="L34" s="28">
        <f t="shared" si="3"/>
        <v>57.482676810786664</v>
      </c>
      <c r="M34" s="29">
        <f t="shared" si="4"/>
        <v>0.17802189599599461</v>
      </c>
      <c r="N34" s="30">
        <f t="shared" si="5"/>
        <v>12916</v>
      </c>
    </row>
    <row r="35" spans="1:14" ht="56.25" customHeight="1">
      <c r="A35" s="8">
        <v>30</v>
      </c>
      <c r="B35" s="21" t="s">
        <v>19</v>
      </c>
      <c r="C35" s="18" t="s">
        <v>27</v>
      </c>
      <c r="D35" s="22">
        <v>56</v>
      </c>
      <c r="E35" s="23">
        <v>1738.14</v>
      </c>
      <c r="F35" s="9">
        <f t="shared" si="7"/>
        <v>97335.840000000011</v>
      </c>
      <c r="G35" s="23">
        <v>1738.69</v>
      </c>
      <c r="H35" s="9">
        <f t="shared" si="0"/>
        <v>97366.64</v>
      </c>
      <c r="I35" s="23">
        <v>1738.8</v>
      </c>
      <c r="J35" s="9">
        <f t="shared" si="1"/>
        <v>97372.800000000003</v>
      </c>
      <c r="K35" s="27">
        <f t="shared" si="2"/>
        <v>1738.5433333333333</v>
      </c>
      <c r="L35" s="20">
        <f t="shared" si="3"/>
        <v>0.35360052790301277</v>
      </c>
      <c r="M35" s="10">
        <f t="shared" si="4"/>
        <v>2.033889642687534E-4</v>
      </c>
      <c r="N35" s="11">
        <f t="shared" si="5"/>
        <v>97358.239999999991</v>
      </c>
    </row>
    <row r="36" spans="1:14" ht="51">
      <c r="A36" s="8">
        <v>31</v>
      </c>
      <c r="B36" s="21" t="s">
        <v>20</v>
      </c>
      <c r="C36" s="18" t="s">
        <v>27</v>
      </c>
      <c r="D36" s="22">
        <v>160</v>
      </c>
      <c r="E36" s="23">
        <v>138.4</v>
      </c>
      <c r="F36" s="9">
        <f t="shared" si="7"/>
        <v>22144</v>
      </c>
      <c r="G36" s="23">
        <v>138.62</v>
      </c>
      <c r="H36" s="9">
        <f t="shared" si="0"/>
        <v>22179.200000000001</v>
      </c>
      <c r="I36" s="23">
        <v>139.28</v>
      </c>
      <c r="J36" s="9">
        <f t="shared" si="1"/>
        <v>22284.799999999999</v>
      </c>
      <c r="K36" s="27">
        <f t="shared" si="2"/>
        <v>138.76666666666665</v>
      </c>
      <c r="L36" s="20">
        <f t="shared" si="3"/>
        <v>0.45796651988254683</v>
      </c>
      <c r="M36" s="10">
        <f t="shared" si="4"/>
        <v>3.300263174748116E-3</v>
      </c>
      <c r="N36" s="11">
        <f t="shared" si="5"/>
        <v>22203.200000000001</v>
      </c>
    </row>
    <row r="37" spans="1:14" ht="49.5" customHeight="1">
      <c r="A37" s="8">
        <v>32</v>
      </c>
      <c r="B37" s="21" t="s">
        <v>53</v>
      </c>
      <c r="C37" s="18" t="s">
        <v>27</v>
      </c>
      <c r="D37" s="22">
        <v>80</v>
      </c>
      <c r="E37" s="23">
        <v>207.82</v>
      </c>
      <c r="F37" s="9">
        <f t="shared" si="7"/>
        <v>16625.599999999999</v>
      </c>
      <c r="G37" s="23">
        <v>207.6</v>
      </c>
      <c r="H37" s="9">
        <f t="shared" si="0"/>
        <v>16608</v>
      </c>
      <c r="I37" s="23">
        <v>208.48</v>
      </c>
      <c r="J37" s="9">
        <f t="shared" si="1"/>
        <v>16678.399999999998</v>
      </c>
      <c r="K37" s="27">
        <f t="shared" si="2"/>
        <v>207.96666666666667</v>
      </c>
      <c r="L37" s="20">
        <f t="shared" si="3"/>
        <v>0.45796651988254683</v>
      </c>
      <c r="M37" s="10">
        <f t="shared" si="4"/>
        <v>2.2021150178676719E-3</v>
      </c>
      <c r="N37" s="11">
        <f t="shared" si="5"/>
        <v>16637.599999999999</v>
      </c>
    </row>
    <row r="38" spans="1:14" ht="51">
      <c r="A38" s="8">
        <v>33</v>
      </c>
      <c r="B38" s="21" t="s">
        <v>21</v>
      </c>
      <c r="C38" s="18" t="s">
        <v>27</v>
      </c>
      <c r="D38" s="22">
        <v>5500</v>
      </c>
      <c r="E38" s="23">
        <v>65.040000000000006</v>
      </c>
      <c r="F38" s="9">
        <f t="shared" si="7"/>
        <v>357720.00000000006</v>
      </c>
      <c r="G38" s="23">
        <v>65.81</v>
      </c>
      <c r="H38" s="9">
        <f t="shared" si="0"/>
        <v>361955</v>
      </c>
      <c r="I38" s="23">
        <v>65.92</v>
      </c>
      <c r="J38" s="9">
        <f t="shared" si="1"/>
        <v>362560</v>
      </c>
      <c r="K38" s="27">
        <f t="shared" si="2"/>
        <v>65.590000000000018</v>
      </c>
      <c r="L38" s="20">
        <f t="shared" si="3"/>
        <v>0.47947888378947162</v>
      </c>
      <c r="M38" s="10">
        <f t="shared" si="4"/>
        <v>7.3102436924755527E-3</v>
      </c>
      <c r="N38" s="11">
        <f t="shared" si="5"/>
        <v>360745</v>
      </c>
    </row>
    <row r="39" spans="1:14" ht="51" customHeight="1">
      <c r="A39" s="8">
        <v>34</v>
      </c>
      <c r="B39" s="21" t="s">
        <v>22</v>
      </c>
      <c r="C39" s="18" t="s">
        <v>27</v>
      </c>
      <c r="D39" s="22">
        <v>23000</v>
      </c>
      <c r="E39" s="23">
        <v>36.81</v>
      </c>
      <c r="F39" s="9">
        <f t="shared" si="7"/>
        <v>846630</v>
      </c>
      <c r="G39" s="23">
        <v>36.81</v>
      </c>
      <c r="H39" s="9">
        <f t="shared" si="0"/>
        <v>846630</v>
      </c>
      <c r="I39" s="23">
        <v>37.47</v>
      </c>
      <c r="J39" s="9">
        <f t="shared" si="1"/>
        <v>861810</v>
      </c>
      <c r="K39" s="27">
        <f t="shared" si="2"/>
        <v>37.03</v>
      </c>
      <c r="L39" s="20">
        <f t="shared" si="3"/>
        <v>0.38105117766515101</v>
      </c>
      <c r="M39" s="10">
        <f t="shared" si="4"/>
        <v>1.0290336960981663E-2</v>
      </c>
      <c r="N39" s="11">
        <f t="shared" si="5"/>
        <v>851690</v>
      </c>
    </row>
    <row r="40" spans="1:14" ht="38.25">
      <c r="A40" s="8">
        <v>35</v>
      </c>
      <c r="B40" s="21" t="s">
        <v>54</v>
      </c>
      <c r="C40" s="18" t="s">
        <v>27</v>
      </c>
      <c r="D40" s="22">
        <v>130</v>
      </c>
      <c r="E40" s="23">
        <v>1101.98</v>
      </c>
      <c r="F40" s="9">
        <f t="shared" si="7"/>
        <v>143257.4</v>
      </c>
      <c r="G40" s="23">
        <v>1101.98</v>
      </c>
      <c r="H40" s="9">
        <f t="shared" si="0"/>
        <v>143257.4</v>
      </c>
      <c r="I40" s="23">
        <v>1102.8599999999999</v>
      </c>
      <c r="J40" s="9">
        <f t="shared" si="1"/>
        <v>143371.79999999999</v>
      </c>
      <c r="K40" s="27">
        <f t="shared" si="2"/>
        <v>1102.2733333333333</v>
      </c>
      <c r="L40" s="20">
        <f t="shared" si="3"/>
        <v>0.50806823688680236</v>
      </c>
      <c r="M40" s="10">
        <f t="shared" si="4"/>
        <v>4.6092763157970713E-4</v>
      </c>
      <c r="N40" s="11">
        <f t="shared" si="5"/>
        <v>143295.1</v>
      </c>
    </row>
    <row r="41" spans="1:14" ht="38.25">
      <c r="A41" s="8">
        <v>36</v>
      </c>
      <c r="B41" s="21" t="s">
        <v>23</v>
      </c>
      <c r="C41" s="18" t="s">
        <v>27</v>
      </c>
      <c r="D41" s="22">
        <v>300</v>
      </c>
      <c r="E41" s="23">
        <v>113.65</v>
      </c>
      <c r="F41" s="9">
        <f t="shared" si="7"/>
        <v>34095</v>
      </c>
      <c r="G41" s="23">
        <v>114.2</v>
      </c>
      <c r="H41" s="9">
        <f t="shared" si="0"/>
        <v>34260</v>
      </c>
      <c r="I41" s="23">
        <v>114.31</v>
      </c>
      <c r="J41" s="9">
        <f t="shared" si="1"/>
        <v>34293</v>
      </c>
      <c r="K41" s="27">
        <f t="shared" si="2"/>
        <v>114.05333333333334</v>
      </c>
      <c r="L41" s="20">
        <f t="shared" si="3"/>
        <v>0.35360052790307323</v>
      </c>
      <c r="M41" s="10">
        <f t="shared" si="4"/>
        <v>3.1003085799310836E-3</v>
      </c>
      <c r="N41" s="11">
        <f t="shared" si="5"/>
        <v>34215</v>
      </c>
    </row>
    <row r="42" spans="1:14" ht="38.25">
      <c r="A42" s="8">
        <v>37</v>
      </c>
      <c r="B42" s="21" t="s">
        <v>24</v>
      </c>
      <c r="C42" s="18" t="s">
        <v>27</v>
      </c>
      <c r="D42" s="22">
        <v>60</v>
      </c>
      <c r="E42" s="23">
        <v>48.28</v>
      </c>
      <c r="F42" s="9">
        <f t="shared" si="7"/>
        <v>2896.8</v>
      </c>
      <c r="G42" s="23">
        <v>48.5</v>
      </c>
      <c r="H42" s="9">
        <f t="shared" si="0"/>
        <v>2910</v>
      </c>
      <c r="I42" s="23">
        <v>49.16</v>
      </c>
      <c r="J42" s="9">
        <f t="shared" si="1"/>
        <v>2949.6</v>
      </c>
      <c r="K42" s="27">
        <f t="shared" si="2"/>
        <v>48.646666666666668</v>
      </c>
      <c r="L42" s="20">
        <f t="shared" si="3"/>
        <v>0.45796651988254683</v>
      </c>
      <c r="M42" s="10">
        <f t="shared" si="4"/>
        <v>9.414139781058246E-3</v>
      </c>
      <c r="N42" s="11">
        <f t="shared" si="5"/>
        <v>2919</v>
      </c>
    </row>
    <row r="43" spans="1:14">
      <c r="A43" s="12"/>
      <c r="B43" s="16" t="s">
        <v>10</v>
      </c>
      <c r="C43" s="13"/>
      <c r="D43" s="14"/>
      <c r="E43" s="15"/>
      <c r="F43" s="19">
        <f>SUM(F6:F42)</f>
        <v>2256363.1</v>
      </c>
      <c r="G43" s="15"/>
      <c r="H43" s="19">
        <f>SUM(H6:H42)</f>
        <v>2257678.56</v>
      </c>
      <c r="I43" s="15"/>
      <c r="J43" s="19">
        <f>SUM(J6:J42)</f>
        <v>2280669.77</v>
      </c>
      <c r="K43" s="32"/>
      <c r="L43" s="15"/>
      <c r="M43" s="15"/>
      <c r="N43" s="19">
        <f>SUM(N6:N42)</f>
        <v>2264933.31</v>
      </c>
    </row>
    <row r="46" spans="1:14" ht="15.75">
      <c r="A46" s="6"/>
      <c r="B46" s="45" t="s">
        <v>26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</sheetData>
  <mergeCells count="16">
    <mergeCell ref="A1:N1"/>
    <mergeCell ref="B46:N4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2022-11-21T14:15:48Z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