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23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L13" i="1" l="1"/>
  <c r="L12" i="1"/>
  <c r="L11" i="1"/>
  <c r="J8" i="2" l="1"/>
  <c r="I6" i="2"/>
  <c r="I7" i="2"/>
  <c r="I5" i="2"/>
  <c r="H8" i="2"/>
  <c r="H7" i="2"/>
  <c r="H6" i="2"/>
  <c r="H5" i="2"/>
  <c r="I11" i="1"/>
  <c r="J11" i="1"/>
  <c r="I12" i="1"/>
  <c r="J12" i="1"/>
  <c r="K12" i="1" s="1"/>
  <c r="I13" i="1"/>
  <c r="J13" i="1"/>
  <c r="K13" i="1" s="1"/>
  <c r="E14" i="1"/>
  <c r="F14" i="1"/>
  <c r="G14" i="1"/>
  <c r="H14" i="1"/>
  <c r="L14" i="1" l="1"/>
  <c r="K11" i="1"/>
  <c r="I8" i="2"/>
  <c r="J11" i="2" s="1"/>
</calcChain>
</file>

<file path=xl/sharedStrings.xml><?xml version="1.0" encoding="utf-8"?>
<sst xmlns="http://schemas.openxmlformats.org/spreadsheetml/2006/main" count="45" uniqueCount="37">
  <si>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</si>
  <si>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</si>
  <si>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</si>
  <si>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</si>
  <si>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</si>
  <si>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</si>
  <si>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</si>
  <si>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</si>
  <si>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</si>
  <si>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усл. Ед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</si>
  <si>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(ОБЕДЫ для обучающихся 1-11 классов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</si>
  <si>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 ПОЛДНИКИ для обучающихся 5-11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</si>
  <si>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 ПОЛДНИКИ для обучающихся 1-4 классы)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</si>
  <si>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</si>
  <si>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</si>
  <si>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</si>
  <si>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4</t>
  </si>
  <si>
    <t>КП 3</t>
  </si>
  <si>
    <t>КП 2</t>
  </si>
  <si>
    <t>КП 1</t>
  </si>
  <si>
    <t>кол-во</t>
  </si>
  <si>
    <t xml:space="preserve">ед. измерения </t>
  </si>
  <si>
    <t>Наименование товара, работы, услуги</t>
  </si>
  <si>
    <t xml:space="preserve"> 
Расчет НМЦД выполнен в соответствии с методикой, утв. Приказом Минисиерства экономического развития РФ от 02.10.2013 г. № 567 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
</t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</si>
  <si>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</si>
  <si>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</si>
  <si>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</si>
  <si>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В соответствии с условиями, указыннымив описании объекта закупки (Техническое задание и проект договора)</t>
  </si>
  <si>
    <t>Основные характеристики объекта закупки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</si>
  <si>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</t>
  </si>
  <si>
    <t>Предмет Договора</t>
  </si>
  <si>
    <t xml:space="preserve"> РАСЧЕТ И ОБОСНОВАНИЕ НАЧАЛЬНОЙ (МАКСИМАЛЬНОЙ) ЦЕНЫ ДОГОВОРА</t>
  </si>
  <si>
    <t>факт</t>
  </si>
  <si>
    <t>будет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</si>
  <si>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ИЛИ ПОЛДНИКИ для обучающихся 1-4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</si>
  <si>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ИЛИ ПОЛДНИКИ для обучающихся 5-11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</si>
  <si>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(ОБЕДЫ для обучающихся 1-11 классов)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</si>
</sst>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5" fillId="0" borderId="0" xfId="0" applyFont="1"/>
    <xf numFmtId="2" fontId="5" fillId="0" borderId="0" xfId="0" applyNumberFormat="1" applyFont="1"/>
    <xf numFmtId="0" fontId="7" fillId="0" borderId="0" xfId="0" applyFont="1" applyAlignment="1">
      <alignment horizontal="left" vertical="center"/>
    </xf>
    <xf numFmtId="164" fontId="2" fillId="0" borderId="1" xfId="0" applyNumberFormat="1" applyFont="1" applyBorder="1"/>
    <xf numFmtId="2" fontId="2" fillId="0" borderId="1" xfId="1" applyNumberFormat="1" applyFont="1" applyBorder="1"/>
    <xf numFmtId="2" fontId="8" fillId="0" borderId="1" xfId="0" applyNumberFormat="1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2" fontId="2" fillId="0" borderId="2" xfId="1" applyNumberFormat="1" applyFont="1" applyBorder="1"/>
    <xf numFmtId="2" fontId="8" fillId="0" borderId="2" xfId="0" applyNumberFormat="1" applyFont="1" applyBorder="1"/>
    <xf numFmtId="2" fontId="2" fillId="0" borderId="2" xfId="0" applyNumberFormat="1" applyFont="1" applyBorder="1"/>
    <xf numFmtId="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2" fontId="2" fillId="0" borderId="4" xfId="0" applyNumberFormat="1" applyFont="1" applyBorder="1"/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4" fontId="0" fillId="0" borderId="2" xfId="0" applyNumberFormat="1" applyBorder="1"/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16</xdr:row>
      <xdr:rowOff>28575</xdr:rowOff>
    </xdr:from>
    <xdr:to>
      <xdr:col>6</xdr:col>
      <xdr:colOff>238125</xdr:colOff>
      <xdr:row>19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0765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19</xdr:row>
      <xdr:rowOff>142875</xdr:rowOff>
    </xdr:from>
    <xdr:to>
      <xdr:col>4</xdr:col>
      <xdr:colOff>228600</xdr:colOff>
      <xdr:row>20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7623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18</xdr:row>
      <xdr:rowOff>104775</xdr:rowOff>
    </xdr:from>
    <xdr:to>
      <xdr:col>10</xdr:col>
      <xdr:colOff>57150</xdr:colOff>
      <xdr:row>20</xdr:row>
      <xdr:rowOff>95250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533775"/>
          <a:ext cx="1419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2"/>
  <sheetViews>
    <sheetView tabSelected="1" topLeftCell="A7" workbookViewId="0">
      <selection activeCell="B12" sqref="B12"/>
    </sheetView>
  </sheetViews>
  <sheetFormatPr defaultRowHeight="15" x14ac:dyDescent="0.25"/>
  <cols>
    <col min="1" max="1" width="13.7109375" customWidth="1"/>
    <col min="2" max="2" width="50.28515625" customWidth="1"/>
    <col min="4" max="4" width="17.5703125" customWidth="1"/>
    <col min="5" max="5" width="22.140625" style="1" customWidth="1"/>
    <col min="6" max="6" width="19.85546875" style="1" customWidth="1"/>
    <col min="7" max="7" width="19.140625" style="1" customWidth="1"/>
    <col min="8" max="8" width="19.7109375" style="1" customWidth="1"/>
    <col min="9" max="9" width="17.7109375" style="1" customWidth="1"/>
    <col min="10" max="10" width="12.42578125" customWidth="1"/>
    <col min="11" max="11" width="15.42578125" customWidth="1"/>
    <col min="12" max="12" width="19.42578125" customWidth="1"/>
  </cols>
  <sheetData>
    <row r="3" spans="2:12" ht="18.75" x14ac:dyDescent="0.3">
      <c r="B3" s="47" t="s">
        <v>31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15.75" x14ac:dyDescent="0.25">
      <c r="B4" s="36" t="s">
        <v>30</v>
      </c>
      <c r="C4" s="48" t="s">
        <v>29</v>
      </c>
      <c r="D4" s="49"/>
      <c r="E4" s="49"/>
      <c r="F4" s="49"/>
      <c r="G4" s="49"/>
      <c r="H4" s="49"/>
      <c r="I4" s="49"/>
      <c r="J4" s="49"/>
      <c r="K4" s="49"/>
      <c r="L4" s="50"/>
    </row>
    <row r="5" spans="2:12" ht="15.75" x14ac:dyDescent="0.25">
      <c r="B5" s="36" t="s">
        <v>28</v>
      </c>
      <c r="C5" s="51" t="s">
        <v>27</v>
      </c>
      <c r="D5" s="52"/>
      <c r="E5" s="52"/>
      <c r="F5" s="52"/>
      <c r="G5" s="52"/>
      <c r="H5" s="52"/>
      <c r="I5" s="52"/>
      <c r="J5" s="52"/>
      <c r="K5" s="52"/>
      <c r="L5" s="53"/>
    </row>
    <row r="6" spans="2:12" ht="15.75" x14ac:dyDescent="0.25">
      <c r="B6" s="36" t="s">
        <v>26</v>
      </c>
      <c r="C6" s="54" t="s">
        <v>25</v>
      </c>
      <c r="D6" s="55"/>
      <c r="E6" s="55"/>
      <c r="F6" s="55"/>
      <c r="G6" s="55"/>
      <c r="H6" s="55"/>
      <c r="I6" s="55"/>
      <c r="J6" s="55"/>
      <c r="K6" s="55"/>
      <c r="L6" s="56"/>
    </row>
    <row r="7" spans="2:12" ht="91.5" customHeight="1" x14ac:dyDescent="0.25">
      <c r="B7" s="36" t="s">
        <v>24</v>
      </c>
      <c r="C7" s="57" t="s">
        <v>23</v>
      </c>
      <c r="D7" s="58"/>
      <c r="E7" s="58"/>
      <c r="F7" s="58"/>
      <c r="G7" s="58"/>
      <c r="H7" s="58"/>
      <c r="I7" s="58"/>
      <c r="J7" s="58"/>
      <c r="K7" s="58"/>
      <c r="L7" s="59"/>
    </row>
    <row r="8" spans="2:12" ht="15.75" x14ac:dyDescent="0.25">
      <c r="B8" s="37"/>
      <c r="C8" s="37"/>
      <c r="D8" s="37"/>
      <c r="E8" s="38"/>
      <c r="F8" s="38"/>
      <c r="G8" s="38"/>
      <c r="H8" s="38"/>
      <c r="I8" s="38"/>
      <c r="J8" s="37"/>
      <c r="K8" s="37"/>
      <c r="L8" s="37"/>
    </row>
    <row r="9" spans="2:12" ht="94.5" x14ac:dyDescent="0.25">
      <c r="B9" s="36" t="s">
        <v>22</v>
      </c>
      <c r="C9" s="25" t="s">
        <v>21</v>
      </c>
      <c r="D9" s="35" t="s">
        <v>20</v>
      </c>
      <c r="E9" s="34" t="s">
        <v>19</v>
      </c>
      <c r="F9" s="34" t="s">
        <v>18</v>
      </c>
      <c r="G9" s="34" t="s">
        <v>17</v>
      </c>
      <c r="H9" s="34" t="s">
        <v>16</v>
      </c>
      <c r="I9" s="33" t="s">
        <v>15</v>
      </c>
      <c r="J9" s="25" t="s">
        <v>6</v>
      </c>
      <c r="K9" s="25" t="s">
        <v>14</v>
      </c>
      <c r="L9" s="25" t="s">
        <v>13</v>
      </c>
    </row>
    <row r="10" spans="2:12" ht="15.75" x14ac:dyDescent="0.25">
      <c r="B10" s="32">
        <v>1</v>
      </c>
      <c r="C10" s="28">
        <v>2</v>
      </c>
      <c r="D10" s="31">
        <v>3</v>
      </c>
      <c r="E10" s="30">
        <v>4</v>
      </c>
      <c r="F10" s="30">
        <v>5</v>
      </c>
      <c r="G10" s="30">
        <v>6</v>
      </c>
      <c r="H10" s="30">
        <v>7</v>
      </c>
      <c r="I10" s="29">
        <v>8</v>
      </c>
      <c r="J10" s="28">
        <v>9</v>
      </c>
      <c r="K10" s="28">
        <v>10</v>
      </c>
      <c r="L10" s="28">
        <v>11</v>
      </c>
    </row>
    <row r="11" spans="2:12" ht="110.25" x14ac:dyDescent="0.25">
      <c r="B11" s="27" t="s">
        <v>34</v>
      </c>
      <c r="C11" s="24" t="s">
        <v>9</v>
      </c>
      <c r="D11" s="23">
        <v>166945</v>
      </c>
      <c r="E11" s="21">
        <v>67</v>
      </c>
      <c r="F11" s="21">
        <v>64</v>
      </c>
      <c r="G11" s="21">
        <v>69</v>
      </c>
      <c r="H11" s="26">
        <v>68</v>
      </c>
      <c r="I11" s="21">
        <f>(E11+F11+G11+H11)/4</f>
        <v>67</v>
      </c>
      <c r="J11" s="20">
        <f>_xlfn.STDEV.S(E11,G11,H11,F11)</f>
        <v>2.1602468994692869</v>
      </c>
      <c r="K11" s="19">
        <f>J11/I11</f>
        <v>3.2242491036855031E-2</v>
      </c>
      <c r="L11" s="22">
        <f>(E11+F11+G11+H11)/4*D11</f>
        <v>11185315</v>
      </c>
    </row>
    <row r="12" spans="2:12" ht="110.25" x14ac:dyDescent="0.25">
      <c r="B12" s="27" t="s">
        <v>35</v>
      </c>
      <c r="C12" s="24" t="s">
        <v>9</v>
      </c>
      <c r="D12" s="23">
        <v>31832</v>
      </c>
      <c r="E12" s="21">
        <v>48</v>
      </c>
      <c r="F12" s="21">
        <v>53</v>
      </c>
      <c r="G12" s="21">
        <v>51</v>
      </c>
      <c r="H12" s="26">
        <v>52</v>
      </c>
      <c r="I12" s="21">
        <f>(E12+F12+G12+H12)/4</f>
        <v>51</v>
      </c>
      <c r="J12" s="20">
        <f>_xlfn.STDEV.S(E12,G12,H12,F12)</f>
        <v>2.1602468994692869</v>
      </c>
      <c r="K12" s="19">
        <f>J12/I12</f>
        <v>4.2357782342535039E-2</v>
      </c>
      <c r="L12" s="18">
        <f>((D12*E12)+(D12*F12)+(D12*G12)+(D12*H12))/4</f>
        <v>1623432</v>
      </c>
    </row>
    <row r="13" spans="2:12" ht="110.25" x14ac:dyDescent="0.25">
      <c r="B13" s="27" t="s">
        <v>36</v>
      </c>
      <c r="C13" s="24" t="s">
        <v>9</v>
      </c>
      <c r="D13" s="23">
        <v>48786</v>
      </c>
      <c r="E13" s="21">
        <v>94</v>
      </c>
      <c r="F13" s="21">
        <v>98</v>
      </c>
      <c r="G13" s="21">
        <v>95</v>
      </c>
      <c r="H13" s="26">
        <v>97</v>
      </c>
      <c r="I13" s="21">
        <f>(E13+F13+G13+H13)/4</f>
        <v>96</v>
      </c>
      <c r="J13" s="20">
        <f>_xlfn.STDEV.S(E13,G13,H13,F13)</f>
        <v>1.8257418583505538</v>
      </c>
      <c r="K13" s="19">
        <f>J13/I13</f>
        <v>1.9018144357818269E-2</v>
      </c>
      <c r="L13" s="18">
        <f>((D13*E13)+(D13*F13)+(D13*G13)+(D13*H13))/4</f>
        <v>4683456</v>
      </c>
    </row>
    <row r="14" spans="2:12" ht="15.75" x14ac:dyDescent="0.25">
      <c r="B14" s="25" t="s">
        <v>8</v>
      </c>
      <c r="C14" s="24"/>
      <c r="D14" s="23"/>
      <c r="E14" s="22">
        <f>((D11*E11)+(D12*E12)+(D13*E13))*173</f>
        <v>2992750355</v>
      </c>
      <c r="F14" s="22">
        <f>((D11*F11)+(D12*F12)+(D13*F13))*173</f>
        <v>2967400492</v>
      </c>
      <c r="G14" s="22">
        <f>((D13*E13)+(D13*F13)+(D13*G13)+(D13*H13))*173</f>
        <v>3240951552</v>
      </c>
      <c r="H14" s="22">
        <f>((D13*H13)+(D13*F13)+(D13*G13)+(D13*H13))*173</f>
        <v>3266271486</v>
      </c>
      <c r="I14" s="21"/>
      <c r="J14" s="20"/>
      <c r="K14" s="19"/>
      <c r="L14" s="18">
        <f>SUM(L11:L13)</f>
        <v>17492203</v>
      </c>
    </row>
    <row r="15" spans="2:12" ht="15.75" x14ac:dyDescent="0.25">
      <c r="B15" s="17"/>
      <c r="C15" s="16"/>
      <c r="D15" s="15"/>
      <c r="E15" s="14"/>
      <c r="F15" s="14"/>
      <c r="G15" s="14"/>
      <c r="H15" s="14"/>
      <c r="I15" s="13"/>
      <c r="J15" s="12"/>
      <c r="K15" s="11"/>
      <c r="L15" s="10"/>
    </row>
    <row r="16" spans="2:12" s="7" customFormat="1" ht="12" x14ac:dyDescent="0.2">
      <c r="B16" s="60" t="s">
        <v>7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2:12" s="7" customFormat="1" ht="12" x14ac:dyDescent="0.2">
      <c r="B17" s="9"/>
      <c r="E17" s="8"/>
      <c r="F17" s="8"/>
      <c r="G17" s="8"/>
      <c r="H17" s="8"/>
      <c r="I17" s="8"/>
    </row>
    <row r="18" spans="2:12" s="7" customFormat="1" ht="12" x14ac:dyDescent="0.2">
      <c r="B18" s="9" t="s">
        <v>6</v>
      </c>
      <c r="E18" s="8"/>
      <c r="F18" s="8"/>
      <c r="G18" s="8"/>
      <c r="H18" s="8"/>
      <c r="I18" s="8"/>
    </row>
    <row r="19" spans="2:12" s="7" customFormat="1" ht="12" x14ac:dyDescent="0.2">
      <c r="E19" s="8"/>
      <c r="F19" s="8"/>
      <c r="G19" s="8"/>
      <c r="H19" s="8"/>
      <c r="I19" s="8"/>
    </row>
    <row r="20" spans="2:12" s="7" customFormat="1" ht="12" x14ac:dyDescent="0.2">
      <c r="B20" s="9" t="s">
        <v>5</v>
      </c>
      <c r="E20" s="8"/>
      <c r="F20" s="8"/>
      <c r="G20" s="8"/>
      <c r="H20" s="8"/>
      <c r="I20" s="8"/>
    </row>
    <row r="21" spans="2:12" s="7" customFormat="1" ht="12" x14ac:dyDescent="0.2">
      <c r="E21" s="8"/>
      <c r="F21" s="8"/>
      <c r="G21" s="8"/>
      <c r="H21" s="8"/>
      <c r="I21" s="8"/>
    </row>
    <row r="22" spans="2:12" s="7" customFormat="1" ht="12" x14ac:dyDescent="0.2">
      <c r="B22" s="9" t="s">
        <v>4</v>
      </c>
      <c r="E22" s="8"/>
      <c r="F22" s="8"/>
      <c r="G22" s="8"/>
      <c r="H22" s="8"/>
      <c r="I22" s="8"/>
    </row>
    <row r="23" spans="2:12" s="7" customFormat="1" ht="12" x14ac:dyDescent="0.2">
      <c r="B23" s="9" t="s">
        <v>3</v>
      </c>
      <c r="E23" s="8"/>
      <c r="F23" s="8"/>
      <c r="G23" s="8"/>
      <c r="H23" s="8"/>
      <c r="I23" s="8"/>
    </row>
    <row r="24" spans="2:12" s="7" customFormat="1" ht="12" x14ac:dyDescent="0.2">
      <c r="B24" s="9" t="s">
        <v>2</v>
      </c>
      <c r="E24" s="8"/>
      <c r="F24" s="8"/>
      <c r="G24" s="8"/>
      <c r="H24" s="8"/>
      <c r="I24" s="8"/>
    </row>
    <row r="25" spans="2:12" s="4" customFormat="1" ht="12" x14ac:dyDescent="0.25">
      <c r="B25" s="5" t="s">
        <v>1</v>
      </c>
      <c r="C25" s="5"/>
      <c r="D25" s="5"/>
      <c r="E25" s="6"/>
      <c r="F25" s="6"/>
      <c r="G25" s="6"/>
      <c r="H25" s="6"/>
      <c r="I25" s="6"/>
      <c r="J25" s="5"/>
    </row>
    <row r="26" spans="2:12" x14ac:dyDescent="0.2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2:12" x14ac:dyDescent="0.2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2:12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2:12" x14ac:dyDescent="0.25">
      <c r="B29" s="44" t="s">
        <v>0</v>
      </c>
      <c r="C29" s="44"/>
      <c r="D29" s="44"/>
      <c r="E29" s="44"/>
      <c r="F29" s="44"/>
      <c r="G29" s="44"/>
      <c r="H29" s="44"/>
      <c r="I29" s="44"/>
      <c r="J29" s="44"/>
    </row>
    <row r="30" spans="2:12" ht="15.75" x14ac:dyDescent="0.25">
      <c r="B30" s="2"/>
    </row>
    <row r="31" spans="2:12" ht="15.75" x14ac:dyDescent="0.25">
      <c r="B31" s="2"/>
    </row>
    <row r="32" spans="2:12" ht="15.75" x14ac:dyDescent="0.25">
      <c r="B32" s="45"/>
      <c r="C32" s="45"/>
      <c r="D32" s="45"/>
      <c r="E32" s="45"/>
      <c r="F32" s="45"/>
      <c r="G32" s="45"/>
      <c r="H32" s="45"/>
      <c r="I32" s="45"/>
      <c r="J32" s="45"/>
    </row>
  </sheetData>
  <mergeCells count="9">
    <mergeCell ref="B29:J29"/>
    <mergeCell ref="B32:J32"/>
    <mergeCell ref="B26:L27"/>
    <mergeCell ref="B3:L3"/>
    <mergeCell ref="C4:L4"/>
    <mergeCell ref="C5:L5"/>
    <mergeCell ref="C6:L6"/>
    <mergeCell ref="C7:L7"/>
    <mergeCell ref="B16:L16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1"/>
  <sheetViews>
    <sheetView workbookViewId="0">
      <selection activeCell="E8" sqref="E8"/>
    </sheetView>
  </sheetViews>
  <sheetFormatPr defaultRowHeight="15" x14ac:dyDescent="0.25"/>
  <cols>
    <col min="2" max="2" width="52.7109375" customWidth="1"/>
    <col min="7" max="7" width="13.28515625" customWidth="1"/>
    <col min="8" max="8" width="49.85546875" customWidth="1"/>
    <col min="9" max="9" width="25.5703125" customWidth="1"/>
    <col min="10" max="10" width="17.85546875" customWidth="1"/>
  </cols>
  <sheetData>
    <row r="4" spans="2:10" x14ac:dyDescent="0.25">
      <c r="D4" t="s">
        <v>32</v>
      </c>
      <c r="E4" t="s">
        <v>33</v>
      </c>
      <c r="H4" t="s">
        <v>32</v>
      </c>
      <c r="I4" t="s">
        <v>33</v>
      </c>
    </row>
    <row r="5" spans="2:10" ht="110.25" x14ac:dyDescent="0.25">
      <c r="B5" s="27" t="s">
        <v>12</v>
      </c>
      <c r="C5" s="24" t="s">
        <v>9</v>
      </c>
      <c r="D5" s="23">
        <v>1059</v>
      </c>
      <c r="E5" s="23">
        <v>965</v>
      </c>
      <c r="F5" s="21">
        <v>67</v>
      </c>
      <c r="G5" s="39">
        <v>173</v>
      </c>
      <c r="H5" s="42">
        <f>D5*F5*G5</f>
        <v>12274869</v>
      </c>
      <c r="I5" s="43">
        <f>E5*F5*G5</f>
        <v>11185315</v>
      </c>
    </row>
    <row r="6" spans="2:10" ht="110.25" x14ac:dyDescent="0.25">
      <c r="B6" s="27" t="s">
        <v>11</v>
      </c>
      <c r="C6" s="24" t="s">
        <v>9</v>
      </c>
      <c r="D6" s="23">
        <v>137</v>
      </c>
      <c r="E6" s="23">
        <v>184</v>
      </c>
      <c r="F6" s="21">
        <v>51</v>
      </c>
      <c r="G6" s="39">
        <v>173</v>
      </c>
      <c r="H6" s="42">
        <f>D6*F6*G6</f>
        <v>1208751</v>
      </c>
      <c r="I6" s="43">
        <f t="shared" ref="I6:I7" si="0">E6*F6*G6</f>
        <v>1623432</v>
      </c>
    </row>
    <row r="7" spans="2:10" ht="94.5" x14ac:dyDescent="0.25">
      <c r="B7" s="27" t="s">
        <v>10</v>
      </c>
      <c r="C7" s="40" t="s">
        <v>9</v>
      </c>
      <c r="D7" s="41">
        <v>287</v>
      </c>
      <c r="E7" s="41">
        <v>282</v>
      </c>
      <c r="F7" s="21">
        <v>96</v>
      </c>
      <c r="G7" s="39">
        <v>173</v>
      </c>
      <c r="H7" s="42">
        <f>D7*F7*G7</f>
        <v>4766496</v>
      </c>
      <c r="I7" s="43">
        <f t="shared" si="0"/>
        <v>4683456</v>
      </c>
    </row>
    <row r="8" spans="2:10" x14ac:dyDescent="0.25">
      <c r="H8" s="43">
        <f>SUM(H5:H7)</f>
        <v>18250116</v>
      </c>
      <c r="I8" s="43">
        <f>SUM(I5:I7)</f>
        <v>17492203</v>
      </c>
      <c r="J8" s="43">
        <f>17492203-H8</f>
        <v>-757913</v>
      </c>
    </row>
    <row r="11" spans="2:10" x14ac:dyDescent="0.25">
      <c r="J11" s="43">
        <f>17492203-I8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Наталия Федоровна</cp:lastModifiedBy>
  <cp:lastPrinted>2020-10-27T11:43:50Z</cp:lastPrinted>
  <dcterms:created xsi:type="dcterms:W3CDTF">2020-10-15T13:04:21Z</dcterms:created>
  <dcterms:modified xsi:type="dcterms:W3CDTF">2020-10-27T11:54:45Z</dcterms:modified>
</cp:coreProperties>
</file>