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НМЦК!$A$1:$N$48</definedName>
  </definedNames>
  <calcPr calcId="114210"/>
</workbook>
</file>

<file path=xl/calcChain.xml><?xml version="1.0" encoding="utf-8"?>
<calcChain xmlns="http://schemas.openxmlformats.org/spreadsheetml/2006/main">
  <c r="L7" i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N25"/>
  <c r="L39"/>
  <c r="L40"/>
  <c r="L41"/>
  <c r="L42"/>
  <c r="L43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6"/>
  <c r="N27"/>
  <c r="N28"/>
  <c r="K29"/>
  <c r="N29"/>
  <c r="K30"/>
  <c r="N30"/>
  <c r="K31"/>
  <c r="N31"/>
  <c r="K32"/>
  <c r="N32"/>
  <c r="K33"/>
  <c r="N33"/>
  <c r="K34"/>
  <c r="N34"/>
  <c r="K35"/>
  <c r="N35"/>
  <c r="K36"/>
  <c r="N36"/>
  <c r="K37"/>
  <c r="N37"/>
  <c r="K38"/>
  <c r="N38"/>
  <c r="K39"/>
  <c r="N39"/>
  <c r="K40"/>
  <c r="N40"/>
  <c r="K41"/>
  <c r="N41"/>
  <c r="K42"/>
  <c r="N42"/>
  <c r="K43"/>
  <c r="N43"/>
  <c r="J32"/>
  <c r="J33"/>
  <c r="J34"/>
  <c r="J35"/>
  <c r="J36"/>
  <c r="J37"/>
  <c r="J38"/>
  <c r="J39"/>
  <c r="J40"/>
  <c r="J41"/>
  <c r="J42"/>
  <c r="J43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6"/>
  <c r="L6"/>
  <c r="K6"/>
  <c r="N6"/>
  <c r="J6"/>
  <c r="H6"/>
  <c r="M37"/>
  <c r="M36"/>
  <c r="M12"/>
  <c r="M38"/>
  <c r="M20"/>
  <c r="M31"/>
  <c r="M18"/>
  <c r="M34"/>
  <c r="M30"/>
  <c r="M25"/>
  <c r="M13"/>
  <c r="M26"/>
  <c r="M42"/>
  <c r="M32"/>
  <c r="M16"/>
  <c r="M28"/>
  <c r="M10"/>
  <c r="M21"/>
  <c r="M17"/>
  <c r="M9"/>
  <c r="M14"/>
  <c r="M24"/>
  <c r="M40"/>
  <c r="M8"/>
  <c r="M22"/>
  <c r="F44"/>
  <c r="M15"/>
  <c r="M6"/>
  <c r="H44"/>
  <c r="J44"/>
  <c r="N44"/>
  <c r="M43"/>
  <c r="M39"/>
  <c r="M35"/>
  <c r="M27"/>
  <c r="M23"/>
  <c r="M19"/>
  <c r="M11"/>
  <c r="M7"/>
  <c r="M41"/>
  <c r="M29"/>
  <c r="M33"/>
</calcChain>
</file>

<file path=xl/sharedStrings.xml><?xml version="1.0" encoding="utf-8"?>
<sst xmlns="http://schemas.openxmlformats.org/spreadsheetml/2006/main" count="100" uniqueCount="56">
  <si>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</si>
  <si>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</si>
  <si>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</si>
  <si>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</si>
  <si>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</si>
  <si>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</si>
  <si>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</si>
  <si>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</si>
  <si>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</si>
  <si>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</si>
  <si>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</si>
  <si>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</si>
  <si>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</si>
  <si>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</si>
  <si>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</si>
  <si>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147 от 09.12.2022</t>
  </si>
  <si>
    <t>Источник 2
 КП № 167 от 08.12.2022</t>
  </si>
  <si>
    <t>Источник 3
 КП № 281 от 05.12.2022</t>
  </si>
  <si>
    <t>шт</t>
  </si>
  <si>
    <t>компл</t>
  </si>
  <si>
    <t>упак</t>
  </si>
  <si>
    <t>рул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</si>
  <si>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3 590 913,90 рубль </t>
    </r>
    <r>
      <rPr>
        <sz val="12"/>
        <rFont val="Times New Roman"/>
        <family val="1"/>
        <charset val="204"/>
      </rPr>
      <t>(Три миллиона пятьсот девяносто тысяч девятьсот тринадцать рублей 90 копеек).</t>
    </r>
  </si>
  <si>
    <t>Рулон индикаторный для медицинской паровой стерилизации 19мм х 50м</t>
  </si>
  <si>
    <t>Многопеременный индикатор для воздушной стерилизации, 4 класс</t>
  </si>
  <si>
    <t>Средство для обработки поверхностей и ИМН  1л</t>
  </si>
  <si>
    <t>Средство для обработки поверхностей, ИМН и медицинских отходов 1 л</t>
  </si>
  <si>
    <t>Средство для обработки поверхностей, ИМН и медицинских отходов 1л</t>
  </si>
  <si>
    <t>Многопеременный индикатор для паровой стерилизации, 4 класс</t>
  </si>
  <si>
    <t>Средство для экспресс обработки поверхностей  0,75л</t>
  </si>
  <si>
    <t>Покрытие напольное антибактериальное 115х45 см</t>
  </si>
  <si>
    <t>Средство для  обработки рук 1л</t>
  </si>
  <si>
    <t>Рулоны со складкой (бумага/пленка) 200х50мм/100м</t>
  </si>
  <si>
    <t>Средство для обработки рук 1л</t>
  </si>
  <si>
    <t>Многопеременный индикатор 4 класс для контроля параметров паровой стерилизации</t>
  </si>
  <si>
    <t>Средство для обработки операционного поля 1л</t>
  </si>
  <si>
    <t>Мыло жидкое с антибактериальным эффектом 1 л</t>
  </si>
  <si>
    <t>Средство для обработки ИМН  900 гр.</t>
  </si>
  <si>
    <t>Индикатор биологический одноразовый для контроля паровой стерилизации 24 шт/упак</t>
  </si>
  <si>
    <t xml:space="preserve">Салфетки дезинфицирующие №100 </t>
  </si>
  <si>
    <t>Индикатор биологический одноразовый для контроля воздушной стерилизации  6 тестов</t>
  </si>
  <si>
    <t>Салфетки дезинфицирующие (70шт)</t>
  </si>
  <si>
    <t xml:space="preserve">Индикаторы химические контроля эффективности очистки медицинских изделий </t>
  </si>
  <si>
    <t>Сменный блок безворсовых салфеток для диспенсера, 200 шт.</t>
  </si>
  <si>
    <t>Салфетки дезинфицирующие (70шт.)</t>
  </si>
  <si>
    <t>Пакет бумажный плоский самозапечатывающийся 100ммх250мм (100 шт./упак.)</t>
  </si>
  <si>
    <t>Средство для обработки рук 1 л</t>
  </si>
  <si>
    <t>Средство для обработки рук 0,5 л</t>
  </si>
  <si>
    <t>Крем для ухода за кожей рук 200 мл.</t>
  </si>
  <si>
    <t>Контейнер одноразовый для сбора острого инструментария класса Б 0,9л</t>
  </si>
  <si>
    <t>Средство для моюще-дезинфицирующих машин 5л.</t>
  </si>
  <si>
    <t>Пакеты полиэтиленовые для сбора и хранения медицинских отходов класс А 600ммх1000мм</t>
  </si>
  <si>
    <t>Средство для ДВУ и стерилизации, 1.5 кг.</t>
  </si>
  <si>
    <t>Индикаторные полоски, 100 шт.</t>
  </si>
  <si>
    <t>Средство для моюще-дезинфицирующих машин 5 л</t>
  </si>
  <si>
    <t xml:space="preserve">Поставка расходных материалов для обеспечения санитарно-эпидемиологического режима
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</si>
</sst>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4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3" fillId="9" borderId="5" xfId="0" applyFont="1" applyFill="1" applyBorder="1" applyAlignment="1">
      <alignment horizontal="right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6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6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6" xfId="0" applyNumberFormat="1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53900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06175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58800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92150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47"/>
  <sheetViews>
    <sheetView tabSelected="1" topLeftCell="A3" zoomScaleNormal="77" workbookViewId="0">
      <selection activeCell="G21" sqref="G21"/>
    </sheetView>
  </sheetViews>
  <sheetFormatPr defaultRowHeight="12.75"/>
  <cols>
    <col min="1" max="1" width="6.85546875" style="2" customWidth="1"/>
    <col min="2" max="2" width="43" style="3" customWidth="1"/>
    <col min="3" max="3" width="9.42578125" style="3" customWidth="1"/>
    <col min="4" max="4" width="8.85546875" style="13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3" width="8.85546875" style="5" customWidth="1"/>
    <col min="94" max="217" width="8.85546875" style="1" customWidth="1"/>
    <col min="218" max="16384" width="9.140625" style="1"/>
  </cols>
  <sheetData>
    <row r="1" spans="1:14" ht="30.7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48.75" customHeight="1">
      <c r="A2" s="36" t="s">
        <v>55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38.25">
      <c r="A3" s="37" t="s">
        <v>1</v>
      </c>
      <c r="B3" s="39" t="s">
        <v>11</v>
      </c>
      <c r="C3" s="37" t="s">
        <v>7</v>
      </c>
      <c r="D3" s="34" t="s">
        <v>6</v>
      </c>
      <c r="E3" s="27" t="s">
        <v>2</v>
      </c>
      <c r="F3" s="27"/>
      <c r="G3" s="27"/>
      <c r="H3" s="27"/>
      <c r="I3" s="27"/>
      <c r="J3" s="27"/>
      <c r="K3" s="27" t="s">
        <v>3</v>
      </c>
      <c r="L3" s="27"/>
      <c r="M3" s="27"/>
      <c r="N3" s="7" t="s">
        <v>4</v>
      </c>
    </row>
    <row r="4" spans="1:14" ht="45.75" customHeight="1">
      <c r="A4" s="37"/>
      <c r="B4" s="39"/>
      <c r="C4" s="37"/>
      <c r="D4" s="34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7" t="s">
        <v>8</v>
      </c>
      <c r="L4" s="27" t="s">
        <v>5</v>
      </c>
      <c r="M4" s="27" t="s">
        <v>9</v>
      </c>
      <c r="N4" s="29" t="s">
        <v>12</v>
      </c>
    </row>
    <row r="5" spans="1:14" ht="75" customHeight="1">
      <c r="A5" s="38"/>
      <c r="B5" s="40"/>
      <c r="C5" s="38"/>
      <c r="D5" s="35"/>
      <c r="E5" s="31" t="s">
        <v>15</v>
      </c>
      <c r="F5" s="31"/>
      <c r="G5" s="31" t="s">
        <v>16</v>
      </c>
      <c r="H5" s="31"/>
      <c r="I5" s="31" t="s">
        <v>17</v>
      </c>
      <c r="J5" s="31"/>
      <c r="K5" s="28"/>
      <c r="L5" s="28"/>
      <c r="M5" s="28"/>
      <c r="N5" s="30"/>
    </row>
    <row r="6" spans="1:14" ht="25.5">
      <c r="A6" s="8">
        <v>1</v>
      </c>
      <c r="B6" s="26" t="s">
        <v>23</v>
      </c>
      <c r="C6" s="25" t="s">
        <v>18</v>
      </c>
      <c r="D6" s="21">
        <v>4</v>
      </c>
      <c r="E6" s="19">
        <v>424</v>
      </c>
      <c r="F6" s="9">
        <f>D6*E6</f>
        <v>1696</v>
      </c>
      <c r="G6" s="19">
        <v>440</v>
      </c>
      <c r="H6" s="9">
        <f t="shared" ref="H6:H43" si="0">G6*D6</f>
        <v>1760</v>
      </c>
      <c r="I6" s="19">
        <v>410</v>
      </c>
      <c r="J6" s="9">
        <f t="shared" ref="J6:J43" si="1">I6*D6</f>
        <v>1640</v>
      </c>
      <c r="K6" s="15">
        <f t="shared" ref="K6:K43" si="2">(E6+G6+I6)/3</f>
        <v>424.66666666666669</v>
      </c>
      <c r="L6" s="16">
        <f t="shared" ref="L6:L43" si="3">STDEV(E6,G6,I6)</f>
        <v>15.01110699893027</v>
      </c>
      <c r="M6" s="17">
        <f t="shared" ref="M6:M43" si="4">L6/K6</f>
        <v>3.5347975664670961E-2</v>
      </c>
      <c r="N6" s="18">
        <f t="shared" ref="N6:N43" si="5">ROUND(K6,2)*D6</f>
        <v>1698.68</v>
      </c>
    </row>
    <row r="7" spans="1:14" ht="25.5">
      <c r="A7" s="8">
        <v>2</v>
      </c>
      <c r="B7" s="26" t="s">
        <v>24</v>
      </c>
      <c r="C7" s="25" t="s">
        <v>19</v>
      </c>
      <c r="D7" s="21">
        <v>30</v>
      </c>
      <c r="E7" s="19">
        <v>1024</v>
      </c>
      <c r="F7" s="9">
        <f t="shared" ref="F7:F43" si="6">D7*E7</f>
        <v>30720</v>
      </c>
      <c r="G7" s="19">
        <v>1030</v>
      </c>
      <c r="H7" s="9">
        <f t="shared" si="0"/>
        <v>30900</v>
      </c>
      <c r="I7" s="19">
        <v>990</v>
      </c>
      <c r="J7" s="9">
        <f t="shared" si="1"/>
        <v>29700</v>
      </c>
      <c r="K7" s="15">
        <f t="shared" si="2"/>
        <v>1014.6666666666666</v>
      </c>
      <c r="L7" s="16">
        <f t="shared" si="3"/>
        <v>21.571586249817916</v>
      </c>
      <c r="M7" s="17">
        <f t="shared" si="4"/>
        <v>2.1259776198900706E-2</v>
      </c>
      <c r="N7" s="18">
        <f t="shared" si="5"/>
        <v>30440.1</v>
      </c>
    </row>
    <row r="8" spans="1:14">
      <c r="A8" s="20">
        <v>3</v>
      </c>
      <c r="B8" s="26" t="s">
        <v>25</v>
      </c>
      <c r="C8" s="25" t="s">
        <v>18</v>
      </c>
      <c r="D8" s="22">
        <v>1000</v>
      </c>
      <c r="E8" s="19">
        <v>522</v>
      </c>
      <c r="F8" s="9">
        <f t="shared" si="6"/>
        <v>522000</v>
      </c>
      <c r="G8" s="19">
        <v>520</v>
      </c>
      <c r="H8" s="9">
        <f t="shared" si="0"/>
        <v>520000</v>
      </c>
      <c r="I8" s="19">
        <v>500</v>
      </c>
      <c r="J8" s="9">
        <f t="shared" si="1"/>
        <v>500000</v>
      </c>
      <c r="K8" s="15">
        <f t="shared" si="2"/>
        <v>514</v>
      </c>
      <c r="L8" s="16">
        <f t="shared" si="3"/>
        <v>12.165525060596439</v>
      </c>
      <c r="M8" s="17">
        <f t="shared" si="4"/>
        <v>2.3668336693767389E-2</v>
      </c>
      <c r="N8" s="18">
        <f t="shared" si="5"/>
        <v>514000</v>
      </c>
    </row>
    <row r="9" spans="1:14" ht="25.5">
      <c r="A9" s="20">
        <v>4</v>
      </c>
      <c r="B9" s="26" t="s">
        <v>26</v>
      </c>
      <c r="C9" s="25" t="s">
        <v>18</v>
      </c>
      <c r="D9" s="21">
        <v>600</v>
      </c>
      <c r="E9" s="19">
        <v>554</v>
      </c>
      <c r="F9" s="9">
        <f t="shared" si="6"/>
        <v>332400</v>
      </c>
      <c r="G9" s="19">
        <v>540</v>
      </c>
      <c r="H9" s="9">
        <f t="shared" si="0"/>
        <v>324000</v>
      </c>
      <c r="I9" s="19">
        <v>520</v>
      </c>
      <c r="J9" s="9">
        <f t="shared" si="1"/>
        <v>312000</v>
      </c>
      <c r="K9" s="15">
        <f t="shared" si="2"/>
        <v>538</v>
      </c>
      <c r="L9" s="16">
        <f t="shared" si="3"/>
        <v>17.088007490635061</v>
      </c>
      <c r="M9" s="17">
        <f t="shared" si="4"/>
        <v>3.1762095707500111E-2</v>
      </c>
      <c r="N9" s="18">
        <f t="shared" si="5"/>
        <v>322800</v>
      </c>
    </row>
    <row r="10" spans="1:14" ht="25.5">
      <c r="A10" s="20">
        <v>5</v>
      </c>
      <c r="B10" s="26" t="s">
        <v>27</v>
      </c>
      <c r="C10" s="25" t="s">
        <v>18</v>
      </c>
      <c r="D10" s="21">
        <v>400</v>
      </c>
      <c r="E10" s="19">
        <v>538</v>
      </c>
      <c r="F10" s="9">
        <f t="shared" si="6"/>
        <v>215200</v>
      </c>
      <c r="G10" s="19">
        <v>540</v>
      </c>
      <c r="H10" s="9">
        <f t="shared" si="0"/>
        <v>216000</v>
      </c>
      <c r="I10" s="19">
        <v>520</v>
      </c>
      <c r="J10" s="9">
        <f t="shared" si="1"/>
        <v>208000</v>
      </c>
      <c r="K10" s="15">
        <f t="shared" si="2"/>
        <v>532.66666666666663</v>
      </c>
      <c r="L10" s="16">
        <f t="shared" si="3"/>
        <v>11.015141094572204</v>
      </c>
      <c r="M10" s="17">
        <f t="shared" si="4"/>
        <v>2.06792386005736E-2</v>
      </c>
      <c r="N10" s="18">
        <f t="shared" si="5"/>
        <v>213067.99999999997</v>
      </c>
    </row>
    <row r="11" spans="1:14" ht="25.5">
      <c r="A11" s="20">
        <v>6</v>
      </c>
      <c r="B11" s="26" t="s">
        <v>28</v>
      </c>
      <c r="C11" s="25" t="s">
        <v>19</v>
      </c>
      <c r="D11" s="21">
        <v>100</v>
      </c>
      <c r="E11" s="19">
        <v>1054</v>
      </c>
      <c r="F11" s="9">
        <f t="shared" si="6"/>
        <v>105400</v>
      </c>
      <c r="G11" s="19">
        <v>1030</v>
      </c>
      <c r="H11" s="9">
        <f t="shared" si="0"/>
        <v>103000</v>
      </c>
      <c r="I11" s="19">
        <v>990</v>
      </c>
      <c r="J11" s="9">
        <f t="shared" si="1"/>
        <v>99000</v>
      </c>
      <c r="K11" s="15">
        <f t="shared" si="2"/>
        <v>1024.6666666666667</v>
      </c>
      <c r="L11" s="16">
        <f t="shared" si="3"/>
        <v>32.331615074619044</v>
      </c>
      <c r="M11" s="17">
        <f t="shared" si="4"/>
        <v>3.1553300333069981E-2</v>
      </c>
      <c r="N11" s="18">
        <f t="shared" si="5"/>
        <v>102467</v>
      </c>
    </row>
    <row r="12" spans="1:14" ht="25.5">
      <c r="A12" s="20">
        <v>7</v>
      </c>
      <c r="B12" s="26" t="s">
        <v>29</v>
      </c>
      <c r="C12" s="25" t="s">
        <v>18</v>
      </c>
      <c r="D12" s="21">
        <v>300</v>
      </c>
      <c r="E12" s="19">
        <v>500</v>
      </c>
      <c r="F12" s="9">
        <f t="shared" si="6"/>
        <v>150000</v>
      </c>
      <c r="G12" s="19">
        <v>510</v>
      </c>
      <c r="H12" s="9">
        <f t="shared" si="0"/>
        <v>153000</v>
      </c>
      <c r="I12" s="19">
        <v>470</v>
      </c>
      <c r="J12" s="9">
        <f t="shared" si="1"/>
        <v>141000</v>
      </c>
      <c r="K12" s="15">
        <f t="shared" si="2"/>
        <v>493.33333333333331</v>
      </c>
      <c r="L12" s="16">
        <f t="shared" si="3"/>
        <v>20.816659994661325</v>
      </c>
      <c r="M12" s="17">
        <f t="shared" si="4"/>
        <v>4.2195932421610793E-2</v>
      </c>
      <c r="N12" s="18">
        <f t="shared" si="5"/>
        <v>147999</v>
      </c>
    </row>
    <row r="13" spans="1:14" ht="17.25" customHeight="1">
      <c r="A13" s="20">
        <v>8</v>
      </c>
      <c r="B13" s="26" t="s">
        <v>30</v>
      </c>
      <c r="C13" s="25" t="s">
        <v>20</v>
      </c>
      <c r="D13" s="21">
        <v>20</v>
      </c>
      <c r="E13" s="19">
        <v>6208</v>
      </c>
      <c r="F13" s="9">
        <f t="shared" si="6"/>
        <v>124160</v>
      </c>
      <c r="G13" s="19">
        <v>6280</v>
      </c>
      <c r="H13" s="9">
        <f t="shared" si="0"/>
        <v>125600</v>
      </c>
      <c r="I13" s="19">
        <v>6000</v>
      </c>
      <c r="J13" s="9">
        <f t="shared" si="1"/>
        <v>120000</v>
      </c>
      <c r="K13" s="15">
        <f t="shared" si="2"/>
        <v>6162.666666666667</v>
      </c>
      <c r="L13" s="16">
        <f t="shared" si="3"/>
        <v>145.40059605563292</v>
      </c>
      <c r="M13" s="17">
        <f t="shared" si="4"/>
        <v>2.3593779108984136E-2</v>
      </c>
      <c r="N13" s="18">
        <f t="shared" si="5"/>
        <v>123253.4</v>
      </c>
    </row>
    <row r="14" spans="1:14">
      <c r="A14" s="20">
        <v>9</v>
      </c>
      <c r="B14" s="26" t="s">
        <v>31</v>
      </c>
      <c r="C14" s="25" t="s">
        <v>18</v>
      </c>
      <c r="D14" s="21">
        <v>200</v>
      </c>
      <c r="E14" s="19">
        <v>527</v>
      </c>
      <c r="F14" s="9">
        <f t="shared" si="6"/>
        <v>105400</v>
      </c>
      <c r="G14" s="19">
        <v>520</v>
      </c>
      <c r="H14" s="9">
        <f t="shared" si="0"/>
        <v>104000</v>
      </c>
      <c r="I14" s="19">
        <v>500</v>
      </c>
      <c r="J14" s="9">
        <f t="shared" si="1"/>
        <v>100000</v>
      </c>
      <c r="K14" s="15">
        <f t="shared" si="2"/>
        <v>515.66666666666663</v>
      </c>
      <c r="L14" s="16">
        <f t="shared" si="3"/>
        <v>14.011899704655802</v>
      </c>
      <c r="M14" s="17">
        <f t="shared" si="4"/>
        <v>2.7172397617302786E-2</v>
      </c>
      <c r="N14" s="18">
        <f t="shared" si="5"/>
        <v>103133.99999999999</v>
      </c>
    </row>
    <row r="15" spans="1:14" ht="25.5">
      <c r="A15" s="20">
        <v>10</v>
      </c>
      <c r="B15" s="26" t="s">
        <v>32</v>
      </c>
      <c r="C15" s="25" t="s">
        <v>18</v>
      </c>
      <c r="D15" s="21">
        <v>4</v>
      </c>
      <c r="E15" s="19">
        <v>4511</v>
      </c>
      <c r="F15" s="9">
        <f t="shared" si="6"/>
        <v>18044</v>
      </c>
      <c r="G15" s="19">
        <v>4520</v>
      </c>
      <c r="H15" s="9">
        <f t="shared" si="0"/>
        <v>18080</v>
      </c>
      <c r="I15" s="19">
        <v>4360</v>
      </c>
      <c r="J15" s="9">
        <f t="shared" si="1"/>
        <v>17440</v>
      </c>
      <c r="K15" s="15">
        <f t="shared" si="2"/>
        <v>4463.666666666667</v>
      </c>
      <c r="L15" s="16">
        <f t="shared" si="3"/>
        <v>89.890674340185782</v>
      </c>
      <c r="M15" s="17">
        <f t="shared" si="4"/>
        <v>2.0138303563629105E-2</v>
      </c>
      <c r="N15" s="18">
        <f t="shared" si="5"/>
        <v>17854.68</v>
      </c>
    </row>
    <row r="16" spans="1:14">
      <c r="A16" s="20">
        <v>11</v>
      </c>
      <c r="B16" s="26" t="s">
        <v>33</v>
      </c>
      <c r="C16" s="25" t="s">
        <v>18</v>
      </c>
      <c r="D16" s="21">
        <v>350</v>
      </c>
      <c r="E16" s="19">
        <v>517</v>
      </c>
      <c r="F16" s="9">
        <f t="shared" si="6"/>
        <v>180950</v>
      </c>
      <c r="G16" s="19">
        <v>520</v>
      </c>
      <c r="H16" s="9">
        <f t="shared" si="0"/>
        <v>182000</v>
      </c>
      <c r="I16" s="19">
        <v>500</v>
      </c>
      <c r="J16" s="9">
        <f t="shared" si="1"/>
        <v>175000</v>
      </c>
      <c r="K16" s="15">
        <f t="shared" si="2"/>
        <v>512.33333333333337</v>
      </c>
      <c r="L16" s="16">
        <f t="shared" si="3"/>
        <v>10.785793124908958</v>
      </c>
      <c r="M16" s="17">
        <f t="shared" si="4"/>
        <v>2.1052296275033747E-2</v>
      </c>
      <c r="N16" s="18">
        <f t="shared" si="5"/>
        <v>179315.5</v>
      </c>
    </row>
    <row r="17" spans="1:14" ht="25.5">
      <c r="A17" s="20">
        <v>12</v>
      </c>
      <c r="B17" s="26" t="s">
        <v>34</v>
      </c>
      <c r="C17" s="25" t="s">
        <v>19</v>
      </c>
      <c r="D17" s="21">
        <v>4</v>
      </c>
      <c r="E17" s="19">
        <v>1097</v>
      </c>
      <c r="F17" s="9">
        <f t="shared" si="6"/>
        <v>4388</v>
      </c>
      <c r="G17" s="19">
        <v>1120</v>
      </c>
      <c r="H17" s="9">
        <f t="shared" si="0"/>
        <v>4480</v>
      </c>
      <c r="I17" s="19">
        <v>1050</v>
      </c>
      <c r="J17" s="9">
        <f t="shared" si="1"/>
        <v>4200</v>
      </c>
      <c r="K17" s="15">
        <f t="shared" si="2"/>
        <v>1089</v>
      </c>
      <c r="L17" s="16">
        <f t="shared" si="3"/>
        <v>35.679125549822544</v>
      </c>
      <c r="M17" s="17">
        <f t="shared" si="4"/>
        <v>3.2763200688542278E-2</v>
      </c>
      <c r="N17" s="18">
        <f t="shared" si="5"/>
        <v>4356</v>
      </c>
    </row>
    <row r="18" spans="1:14">
      <c r="A18" s="20">
        <v>13</v>
      </c>
      <c r="B18" s="26" t="s">
        <v>35</v>
      </c>
      <c r="C18" s="25" t="s">
        <v>18</v>
      </c>
      <c r="D18" s="21">
        <v>200</v>
      </c>
      <c r="E18" s="19">
        <v>595</v>
      </c>
      <c r="F18" s="9">
        <f t="shared" si="6"/>
        <v>119000</v>
      </c>
      <c r="G18" s="19">
        <v>600</v>
      </c>
      <c r="H18" s="9">
        <f t="shared" si="0"/>
        <v>120000</v>
      </c>
      <c r="I18" s="19">
        <v>575</v>
      </c>
      <c r="J18" s="9">
        <f t="shared" si="1"/>
        <v>115000</v>
      </c>
      <c r="K18" s="15">
        <f t="shared" si="2"/>
        <v>590</v>
      </c>
      <c r="L18" s="16">
        <f t="shared" si="3"/>
        <v>13.228756555322953</v>
      </c>
      <c r="M18" s="17">
        <f t="shared" si="4"/>
        <v>2.2421621280208394E-2</v>
      </c>
      <c r="N18" s="18">
        <f t="shared" si="5"/>
        <v>118000</v>
      </c>
    </row>
    <row r="19" spans="1:14" ht="25.5">
      <c r="A19" s="20">
        <v>14</v>
      </c>
      <c r="B19" s="26" t="s">
        <v>34</v>
      </c>
      <c r="C19" s="25" t="s">
        <v>19</v>
      </c>
      <c r="D19" s="21">
        <v>2</v>
      </c>
      <c r="E19" s="19">
        <v>1118</v>
      </c>
      <c r="F19" s="9">
        <f t="shared" si="6"/>
        <v>2236</v>
      </c>
      <c r="G19" s="19">
        <v>1110</v>
      </c>
      <c r="H19" s="9">
        <f t="shared" si="0"/>
        <v>2220</v>
      </c>
      <c r="I19" s="19">
        <v>1050</v>
      </c>
      <c r="J19" s="9">
        <f t="shared" si="1"/>
        <v>2100</v>
      </c>
      <c r="K19" s="15">
        <f t="shared" si="2"/>
        <v>1092.6666666666667</v>
      </c>
      <c r="L19" s="16">
        <f t="shared" si="3"/>
        <v>37.166292972710281</v>
      </c>
      <c r="M19" s="17">
        <f t="shared" si="4"/>
        <v>3.4014301073255288E-2</v>
      </c>
      <c r="N19" s="18">
        <f t="shared" si="5"/>
        <v>2185.34</v>
      </c>
    </row>
    <row r="20" spans="1:14">
      <c r="A20" s="20">
        <v>15</v>
      </c>
      <c r="B20" s="26" t="s">
        <v>36</v>
      </c>
      <c r="C20" s="25" t="s">
        <v>18</v>
      </c>
      <c r="D20" s="21">
        <v>120</v>
      </c>
      <c r="E20" s="19">
        <v>271</v>
      </c>
      <c r="F20" s="9">
        <f t="shared" si="6"/>
        <v>32520</v>
      </c>
      <c r="G20" s="19">
        <v>260</v>
      </c>
      <c r="H20" s="9">
        <f t="shared" si="0"/>
        <v>31200</v>
      </c>
      <c r="I20" s="19">
        <v>255</v>
      </c>
      <c r="J20" s="9">
        <f t="shared" si="1"/>
        <v>30600</v>
      </c>
      <c r="K20" s="15">
        <f t="shared" si="2"/>
        <v>262</v>
      </c>
      <c r="L20" s="16">
        <f t="shared" si="3"/>
        <v>8.1853527718724504</v>
      </c>
      <c r="M20" s="17">
        <f t="shared" si="4"/>
        <v>3.1241804472795613E-2</v>
      </c>
      <c r="N20" s="18">
        <f t="shared" si="5"/>
        <v>31440</v>
      </c>
    </row>
    <row r="21" spans="1:14" ht="25.5">
      <c r="A21" s="20">
        <v>16</v>
      </c>
      <c r="B21" s="26" t="s">
        <v>34</v>
      </c>
      <c r="C21" s="25" t="s">
        <v>19</v>
      </c>
      <c r="D21" s="21">
        <v>1</v>
      </c>
      <c r="E21" s="19">
        <v>1097</v>
      </c>
      <c r="F21" s="9">
        <f t="shared" si="6"/>
        <v>1097</v>
      </c>
      <c r="G21" s="19">
        <v>1130</v>
      </c>
      <c r="H21" s="9">
        <f t="shared" si="0"/>
        <v>1130</v>
      </c>
      <c r="I21" s="19">
        <v>1050</v>
      </c>
      <c r="J21" s="9">
        <f t="shared" si="1"/>
        <v>1050</v>
      </c>
      <c r="K21" s="15">
        <f t="shared" si="2"/>
        <v>1092.3333333333333</v>
      </c>
      <c r="L21" s="16">
        <f t="shared" si="3"/>
        <v>40.203648258999252</v>
      </c>
      <c r="M21" s="17">
        <f t="shared" si="4"/>
        <v>3.6805292882818967E-2</v>
      </c>
      <c r="N21" s="18">
        <f t="shared" si="5"/>
        <v>1092.33</v>
      </c>
    </row>
    <row r="22" spans="1:14">
      <c r="A22" s="20">
        <v>17</v>
      </c>
      <c r="B22" s="26" t="s">
        <v>37</v>
      </c>
      <c r="C22" s="25" t="s">
        <v>18</v>
      </c>
      <c r="D22" s="21">
        <v>100</v>
      </c>
      <c r="E22" s="19">
        <v>1201</v>
      </c>
      <c r="F22" s="9">
        <f t="shared" si="6"/>
        <v>120100</v>
      </c>
      <c r="G22" s="19">
        <v>1210</v>
      </c>
      <c r="H22" s="9">
        <f t="shared" si="0"/>
        <v>121000</v>
      </c>
      <c r="I22" s="4">
        <v>1150</v>
      </c>
      <c r="J22" s="9">
        <f t="shared" si="1"/>
        <v>115000</v>
      </c>
      <c r="K22" s="15">
        <f t="shared" si="2"/>
        <v>1187</v>
      </c>
      <c r="L22" s="16">
        <f t="shared" si="3"/>
        <v>32.357379374726875</v>
      </c>
      <c r="M22" s="17">
        <f t="shared" si="4"/>
        <v>2.7259797282836458E-2</v>
      </c>
      <c r="N22" s="18">
        <f t="shared" si="5"/>
        <v>118700</v>
      </c>
    </row>
    <row r="23" spans="1:14" ht="25.5">
      <c r="A23" s="20">
        <v>18</v>
      </c>
      <c r="B23" s="26" t="s">
        <v>38</v>
      </c>
      <c r="C23" s="25" t="s">
        <v>20</v>
      </c>
      <c r="D23" s="21">
        <v>20</v>
      </c>
      <c r="E23" s="19">
        <v>2821</v>
      </c>
      <c r="F23" s="9">
        <f t="shared" si="6"/>
        <v>56420</v>
      </c>
      <c r="G23" s="19">
        <v>2770</v>
      </c>
      <c r="H23" s="9">
        <f t="shared" si="0"/>
        <v>55400</v>
      </c>
      <c r="I23" s="19">
        <v>2700</v>
      </c>
      <c r="J23" s="9">
        <f t="shared" si="1"/>
        <v>54000</v>
      </c>
      <c r="K23" s="15">
        <f t="shared" si="2"/>
        <v>2763.6666666666665</v>
      </c>
      <c r="L23" s="16">
        <f t="shared" si="3"/>
        <v>60.748113825314228</v>
      </c>
      <c r="M23" s="17">
        <f t="shared" si="4"/>
        <v>2.1980984377752102E-2</v>
      </c>
      <c r="N23" s="18">
        <f t="shared" si="5"/>
        <v>55273.4</v>
      </c>
    </row>
    <row r="24" spans="1:14">
      <c r="A24" s="20">
        <v>19</v>
      </c>
      <c r="B24" s="26" t="s">
        <v>25</v>
      </c>
      <c r="C24" s="25" t="s">
        <v>18</v>
      </c>
      <c r="D24" s="21">
        <v>300</v>
      </c>
      <c r="E24" s="19">
        <v>1138</v>
      </c>
      <c r="F24" s="9">
        <f t="shared" si="6"/>
        <v>341400</v>
      </c>
      <c r="G24" s="19">
        <v>1180</v>
      </c>
      <c r="H24" s="9">
        <f t="shared" si="0"/>
        <v>354000</v>
      </c>
      <c r="I24" s="19">
        <v>1100</v>
      </c>
      <c r="J24" s="9">
        <f t="shared" si="1"/>
        <v>330000</v>
      </c>
      <c r="K24" s="15">
        <f t="shared" si="2"/>
        <v>1139.3333333333333</v>
      </c>
      <c r="L24" s="16">
        <f t="shared" si="3"/>
        <v>40.016663195890452</v>
      </c>
      <c r="M24" s="17">
        <f t="shared" si="4"/>
        <v>3.5122875830213972E-2</v>
      </c>
      <c r="N24" s="18">
        <f t="shared" si="5"/>
        <v>341799</v>
      </c>
    </row>
    <row r="25" spans="1:14">
      <c r="A25" s="20">
        <v>20</v>
      </c>
      <c r="B25" s="26" t="s">
        <v>39</v>
      </c>
      <c r="C25" s="25" t="s">
        <v>20</v>
      </c>
      <c r="D25" s="21">
        <v>150</v>
      </c>
      <c r="E25" s="19">
        <v>921</v>
      </c>
      <c r="F25" s="9">
        <f t="shared" si="6"/>
        <v>138150</v>
      </c>
      <c r="G25" s="19">
        <v>950</v>
      </c>
      <c r="H25" s="9">
        <f t="shared" si="0"/>
        <v>142500</v>
      </c>
      <c r="I25" s="19">
        <v>890</v>
      </c>
      <c r="J25" s="9">
        <f t="shared" si="1"/>
        <v>133500</v>
      </c>
      <c r="K25" s="15">
        <f t="shared" si="2"/>
        <v>920.33333333333337</v>
      </c>
      <c r="L25" s="16">
        <f t="shared" si="3"/>
        <v>30.005555041247501</v>
      </c>
      <c r="M25" s="17">
        <f t="shared" si="4"/>
        <v>3.2602921087918325E-2</v>
      </c>
      <c r="N25" s="18">
        <f t="shared" si="5"/>
        <v>138049.5</v>
      </c>
    </row>
    <row r="26" spans="1:14" ht="25.5">
      <c r="A26" s="20">
        <v>21</v>
      </c>
      <c r="B26" s="26" t="s">
        <v>40</v>
      </c>
      <c r="C26" s="25" t="s">
        <v>20</v>
      </c>
      <c r="D26" s="21">
        <v>20</v>
      </c>
      <c r="E26" s="19">
        <v>759</v>
      </c>
      <c r="F26" s="9">
        <f t="shared" si="6"/>
        <v>15180</v>
      </c>
      <c r="G26" s="19">
        <v>740</v>
      </c>
      <c r="H26" s="9">
        <f t="shared" si="0"/>
        <v>14800</v>
      </c>
      <c r="I26" s="19">
        <v>720</v>
      </c>
      <c r="J26" s="9">
        <f t="shared" si="1"/>
        <v>14400</v>
      </c>
      <c r="K26" s="15">
        <f t="shared" si="2"/>
        <v>739.66666666666663</v>
      </c>
      <c r="L26" s="16">
        <f t="shared" si="3"/>
        <v>19.502136635080099</v>
      </c>
      <c r="M26" s="17">
        <f t="shared" si="4"/>
        <v>2.6366115324578773E-2</v>
      </c>
      <c r="N26" s="18">
        <f t="shared" si="5"/>
        <v>14793.4</v>
      </c>
    </row>
    <row r="27" spans="1:14">
      <c r="A27" s="20">
        <v>22</v>
      </c>
      <c r="B27" s="26" t="s">
        <v>41</v>
      </c>
      <c r="C27" s="25" t="s">
        <v>18</v>
      </c>
      <c r="D27" s="21">
        <v>100</v>
      </c>
      <c r="E27" s="19">
        <v>331</v>
      </c>
      <c r="F27" s="9">
        <f t="shared" si="6"/>
        <v>33100</v>
      </c>
      <c r="G27" s="19">
        <v>340</v>
      </c>
      <c r="H27" s="9">
        <f t="shared" si="0"/>
        <v>34000</v>
      </c>
      <c r="I27" s="19">
        <v>320</v>
      </c>
      <c r="J27" s="9">
        <f t="shared" si="1"/>
        <v>32000</v>
      </c>
      <c r="K27" s="15">
        <f t="shared" si="2"/>
        <v>330.33333333333331</v>
      </c>
      <c r="L27" s="16">
        <f t="shared" si="3"/>
        <v>10.016652800877813</v>
      </c>
      <c r="M27" s="17">
        <f t="shared" si="4"/>
        <v>3.0322864180255742E-2</v>
      </c>
      <c r="N27" s="18">
        <f t="shared" si="5"/>
        <v>33033</v>
      </c>
    </row>
    <row r="28" spans="1:14" ht="25.5">
      <c r="A28" s="20">
        <v>23</v>
      </c>
      <c r="B28" s="26" t="s">
        <v>42</v>
      </c>
      <c r="C28" s="25" t="s">
        <v>19</v>
      </c>
      <c r="D28" s="21">
        <v>50</v>
      </c>
      <c r="E28" s="19">
        <v>335</v>
      </c>
      <c r="F28" s="9">
        <f t="shared" si="6"/>
        <v>16750</v>
      </c>
      <c r="G28" s="19">
        <v>320</v>
      </c>
      <c r="H28" s="9">
        <f t="shared" si="0"/>
        <v>16000</v>
      </c>
      <c r="I28" s="19">
        <v>315</v>
      </c>
      <c r="J28" s="9">
        <f t="shared" si="1"/>
        <v>15750</v>
      </c>
      <c r="K28" s="15">
        <f t="shared" si="2"/>
        <v>323.33333333333331</v>
      </c>
      <c r="L28" s="16">
        <f t="shared" si="3"/>
        <v>10.408329997330663</v>
      </c>
      <c r="M28" s="17">
        <f t="shared" si="4"/>
        <v>3.2190711331950506E-2</v>
      </c>
      <c r="N28" s="18">
        <f t="shared" si="5"/>
        <v>16166.5</v>
      </c>
    </row>
    <row r="29" spans="1:14" ht="25.5">
      <c r="A29" s="20">
        <v>24</v>
      </c>
      <c r="B29" s="26" t="s">
        <v>43</v>
      </c>
      <c r="C29" s="25" t="s">
        <v>21</v>
      </c>
      <c r="D29" s="21">
        <v>600</v>
      </c>
      <c r="E29" s="19">
        <v>418</v>
      </c>
      <c r="F29" s="9">
        <f t="shared" si="6"/>
        <v>250800</v>
      </c>
      <c r="G29" s="19">
        <v>410</v>
      </c>
      <c r="H29" s="9">
        <f t="shared" si="0"/>
        <v>246000</v>
      </c>
      <c r="I29" s="19">
        <v>400</v>
      </c>
      <c r="J29" s="9">
        <f t="shared" si="1"/>
        <v>240000</v>
      </c>
      <c r="K29" s="15">
        <f t="shared" si="2"/>
        <v>409.33333333333331</v>
      </c>
      <c r="L29" s="16">
        <f t="shared" si="3"/>
        <v>9.0184995056457886</v>
      </c>
      <c r="M29" s="17">
        <f t="shared" si="4"/>
        <v>2.2032164916072773E-2</v>
      </c>
      <c r="N29" s="18">
        <f t="shared" si="5"/>
        <v>245598</v>
      </c>
    </row>
    <row r="30" spans="1:14">
      <c r="A30" s="20">
        <v>25</v>
      </c>
      <c r="B30" s="26" t="s">
        <v>44</v>
      </c>
      <c r="C30" s="25" t="s">
        <v>18</v>
      </c>
      <c r="D30" s="21">
        <v>200</v>
      </c>
      <c r="E30" s="19">
        <v>350</v>
      </c>
      <c r="F30" s="9">
        <f t="shared" si="6"/>
        <v>70000</v>
      </c>
      <c r="G30" s="19">
        <v>350</v>
      </c>
      <c r="H30" s="9">
        <f t="shared" si="0"/>
        <v>70000</v>
      </c>
      <c r="I30" s="19">
        <v>335</v>
      </c>
      <c r="J30" s="9">
        <f t="shared" si="1"/>
        <v>67000</v>
      </c>
      <c r="K30" s="15">
        <f t="shared" si="2"/>
        <v>345</v>
      </c>
      <c r="L30" s="16">
        <f t="shared" si="3"/>
        <v>8.6602540378443873</v>
      </c>
      <c r="M30" s="17">
        <f t="shared" si="4"/>
        <v>2.5102185616940251E-2</v>
      </c>
      <c r="N30" s="18">
        <f t="shared" si="5"/>
        <v>69000</v>
      </c>
    </row>
    <row r="31" spans="1:14" ht="25.5">
      <c r="A31" s="20">
        <v>26</v>
      </c>
      <c r="B31" s="26" t="s">
        <v>45</v>
      </c>
      <c r="C31" s="25" t="s">
        <v>20</v>
      </c>
      <c r="D31" s="21">
        <v>50</v>
      </c>
      <c r="E31" s="19">
        <v>369</v>
      </c>
      <c r="F31" s="9">
        <f t="shared" si="6"/>
        <v>18450</v>
      </c>
      <c r="G31" s="19">
        <v>360</v>
      </c>
      <c r="H31" s="9">
        <f t="shared" si="0"/>
        <v>18000</v>
      </c>
      <c r="I31" s="19">
        <v>350</v>
      </c>
      <c r="J31" s="9">
        <f t="shared" si="1"/>
        <v>17500</v>
      </c>
      <c r="K31" s="15">
        <f t="shared" si="2"/>
        <v>359.66666666666669</v>
      </c>
      <c r="L31" s="16">
        <f t="shared" si="3"/>
        <v>9.5043849529221696</v>
      </c>
      <c r="M31" s="17">
        <f t="shared" si="4"/>
        <v>2.6425537403861454E-2</v>
      </c>
      <c r="N31" s="18">
        <f t="shared" si="5"/>
        <v>17983.5</v>
      </c>
    </row>
    <row r="32" spans="1:14">
      <c r="A32" s="20">
        <v>27</v>
      </c>
      <c r="B32" s="26" t="s">
        <v>46</v>
      </c>
      <c r="C32" s="25" t="s">
        <v>18</v>
      </c>
      <c r="D32" s="21">
        <v>50</v>
      </c>
      <c r="E32" s="19">
        <v>282</v>
      </c>
      <c r="F32" s="9">
        <f t="shared" si="6"/>
        <v>14100</v>
      </c>
      <c r="G32" s="19">
        <v>270</v>
      </c>
      <c r="H32" s="9">
        <f t="shared" si="0"/>
        <v>13500</v>
      </c>
      <c r="I32" s="19">
        <v>265</v>
      </c>
      <c r="J32" s="9">
        <f t="shared" si="1"/>
        <v>13250</v>
      </c>
      <c r="K32" s="15">
        <f t="shared" si="2"/>
        <v>272.33333333333331</v>
      </c>
      <c r="L32" s="16">
        <f t="shared" si="3"/>
        <v>8.7368949480541058</v>
      </c>
      <c r="M32" s="17">
        <f t="shared" si="4"/>
        <v>3.208162159628191E-2</v>
      </c>
      <c r="N32" s="18">
        <f t="shared" si="5"/>
        <v>13616.5</v>
      </c>
    </row>
    <row r="33" spans="1:14">
      <c r="A33" s="20">
        <v>28</v>
      </c>
      <c r="B33" s="26" t="s">
        <v>47</v>
      </c>
      <c r="C33" s="25" t="s">
        <v>18</v>
      </c>
      <c r="D33" s="21">
        <v>10</v>
      </c>
      <c r="E33" s="19">
        <v>418</v>
      </c>
      <c r="F33" s="9">
        <f t="shared" si="6"/>
        <v>4180</v>
      </c>
      <c r="G33" s="19">
        <v>410</v>
      </c>
      <c r="H33" s="9">
        <f t="shared" si="0"/>
        <v>4100</v>
      </c>
      <c r="I33" s="19">
        <v>400</v>
      </c>
      <c r="J33" s="9">
        <f t="shared" si="1"/>
        <v>4000</v>
      </c>
      <c r="K33" s="15">
        <f t="shared" si="2"/>
        <v>409.33333333333331</v>
      </c>
      <c r="L33" s="16">
        <f t="shared" si="3"/>
        <v>9.0184995056457886</v>
      </c>
      <c r="M33" s="17">
        <f t="shared" si="4"/>
        <v>2.2032164916072773E-2</v>
      </c>
      <c r="N33" s="18">
        <f t="shared" si="5"/>
        <v>4093.2999999999997</v>
      </c>
    </row>
    <row r="34" spans="1:14">
      <c r="A34" s="20">
        <v>29</v>
      </c>
      <c r="B34" s="26" t="s">
        <v>48</v>
      </c>
      <c r="C34" s="25" t="s">
        <v>18</v>
      </c>
      <c r="D34" s="21">
        <v>200</v>
      </c>
      <c r="E34" s="19">
        <v>183</v>
      </c>
      <c r="F34" s="9">
        <f t="shared" si="6"/>
        <v>36600</v>
      </c>
      <c r="G34" s="19">
        <v>180</v>
      </c>
      <c r="H34" s="9">
        <f t="shared" si="0"/>
        <v>36000</v>
      </c>
      <c r="I34" s="19">
        <v>175</v>
      </c>
      <c r="J34" s="9">
        <f t="shared" si="1"/>
        <v>35000</v>
      </c>
      <c r="K34" s="15">
        <f t="shared" si="2"/>
        <v>179.33333333333334</v>
      </c>
      <c r="L34" s="16">
        <f t="shared" si="3"/>
        <v>4.0414518843273806</v>
      </c>
      <c r="M34" s="17">
        <f t="shared" si="4"/>
        <v>2.2535977050152679E-2</v>
      </c>
      <c r="N34" s="18">
        <f t="shared" si="5"/>
        <v>35866</v>
      </c>
    </row>
    <row r="35" spans="1:14" ht="25.5">
      <c r="A35" s="20">
        <v>30</v>
      </c>
      <c r="B35" s="26" t="s">
        <v>49</v>
      </c>
      <c r="C35" s="25" t="s">
        <v>18</v>
      </c>
      <c r="D35" s="21">
        <v>100</v>
      </c>
      <c r="E35" s="19">
        <v>57</v>
      </c>
      <c r="F35" s="9">
        <f t="shared" si="6"/>
        <v>5700</v>
      </c>
      <c r="G35" s="19">
        <v>60</v>
      </c>
      <c r="H35" s="9">
        <f t="shared" si="0"/>
        <v>6000</v>
      </c>
      <c r="I35" s="19">
        <v>55</v>
      </c>
      <c r="J35" s="9">
        <f t="shared" si="1"/>
        <v>5500</v>
      </c>
      <c r="K35" s="15">
        <f t="shared" si="2"/>
        <v>57.333333333333336</v>
      </c>
      <c r="L35" s="16">
        <f t="shared" si="3"/>
        <v>2.5166114784235831</v>
      </c>
      <c r="M35" s="17">
        <f t="shared" si="4"/>
        <v>4.3894386251574123E-2</v>
      </c>
      <c r="N35" s="18">
        <f t="shared" si="5"/>
        <v>5733</v>
      </c>
    </row>
    <row r="36" spans="1:14" ht="25.5">
      <c r="A36" s="8">
        <v>31</v>
      </c>
      <c r="B36" s="26" t="s">
        <v>50</v>
      </c>
      <c r="C36" s="25" t="s">
        <v>18</v>
      </c>
      <c r="D36" s="21">
        <v>10</v>
      </c>
      <c r="E36" s="19">
        <v>1190</v>
      </c>
      <c r="F36" s="9">
        <f t="shared" si="6"/>
        <v>11900</v>
      </c>
      <c r="G36" s="19">
        <v>1190</v>
      </c>
      <c r="H36" s="9">
        <f t="shared" si="0"/>
        <v>11900</v>
      </c>
      <c r="I36" s="19">
        <v>1150</v>
      </c>
      <c r="J36" s="9">
        <f t="shared" si="1"/>
        <v>11500</v>
      </c>
      <c r="K36" s="15">
        <f t="shared" si="2"/>
        <v>1176.6666666666667</v>
      </c>
      <c r="L36" s="16">
        <f t="shared" si="3"/>
        <v>23.094010767585033</v>
      </c>
      <c r="M36" s="17">
        <f t="shared" si="4"/>
        <v>1.962663804610626E-2</v>
      </c>
      <c r="N36" s="18">
        <f t="shared" si="5"/>
        <v>11766.7</v>
      </c>
    </row>
    <row r="37" spans="1:14" ht="25.5">
      <c r="A37" s="8">
        <v>32</v>
      </c>
      <c r="B37" s="26" t="s">
        <v>51</v>
      </c>
      <c r="C37" s="25" t="s">
        <v>18</v>
      </c>
      <c r="D37" s="22">
        <v>5000</v>
      </c>
      <c r="E37" s="19">
        <v>8</v>
      </c>
      <c r="F37" s="9">
        <f t="shared" si="6"/>
        <v>40000</v>
      </c>
      <c r="G37" s="19">
        <v>10</v>
      </c>
      <c r="H37" s="9">
        <f t="shared" si="0"/>
        <v>50000</v>
      </c>
      <c r="I37" s="19">
        <v>8</v>
      </c>
      <c r="J37" s="9">
        <f t="shared" si="1"/>
        <v>40000</v>
      </c>
      <c r="K37" s="15">
        <f t="shared" si="2"/>
        <v>8.6666666666666661</v>
      </c>
      <c r="L37" s="16">
        <f t="shared" si="3"/>
        <v>1.1547005383792495</v>
      </c>
      <c r="M37" s="17">
        <f t="shared" si="4"/>
        <v>0.13323467750529802</v>
      </c>
      <c r="N37" s="18">
        <f t="shared" si="5"/>
        <v>43350</v>
      </c>
    </row>
    <row r="38" spans="1:14" ht="25.5">
      <c r="A38" s="20">
        <v>33</v>
      </c>
      <c r="B38" s="26" t="s">
        <v>50</v>
      </c>
      <c r="C38" s="25" t="s">
        <v>18</v>
      </c>
      <c r="D38" s="21">
        <v>10</v>
      </c>
      <c r="E38" s="19">
        <v>4748</v>
      </c>
      <c r="F38" s="9">
        <f t="shared" si="6"/>
        <v>47480</v>
      </c>
      <c r="G38" s="19">
        <v>4710</v>
      </c>
      <c r="H38" s="9">
        <f t="shared" si="0"/>
        <v>47100</v>
      </c>
      <c r="I38" s="19">
        <v>4460</v>
      </c>
      <c r="J38" s="9">
        <f t="shared" si="1"/>
        <v>44600</v>
      </c>
      <c r="K38" s="15">
        <f t="shared" si="2"/>
        <v>4639.333333333333</v>
      </c>
      <c r="L38" s="16">
        <f t="shared" si="3"/>
        <v>156.46511858345085</v>
      </c>
      <c r="M38" s="17">
        <f t="shared" si="4"/>
        <v>3.3725776386718823E-2</v>
      </c>
      <c r="N38" s="18">
        <f t="shared" si="5"/>
        <v>46393.3</v>
      </c>
    </row>
    <row r="39" spans="1:14">
      <c r="A39" s="20">
        <v>34</v>
      </c>
      <c r="B39" s="26" t="s">
        <v>52</v>
      </c>
      <c r="C39" s="25" t="s">
        <v>18</v>
      </c>
      <c r="D39" s="21">
        <v>45</v>
      </c>
      <c r="E39" s="19">
        <v>6085</v>
      </c>
      <c r="F39" s="9">
        <f t="shared" si="6"/>
        <v>273825</v>
      </c>
      <c r="G39" s="19">
        <v>6150</v>
      </c>
      <c r="H39" s="9">
        <f t="shared" si="0"/>
        <v>276750</v>
      </c>
      <c r="I39" s="19">
        <v>5880.84</v>
      </c>
      <c r="J39" s="9">
        <f t="shared" si="1"/>
        <v>264637.8</v>
      </c>
      <c r="K39" s="15">
        <f t="shared" si="2"/>
        <v>6038.6133333333337</v>
      </c>
      <c r="L39" s="16">
        <f t="shared" si="3"/>
        <v>140.4477430695606</v>
      </c>
      <c r="M39" s="17">
        <f t="shared" si="4"/>
        <v>2.3258277242936668E-2</v>
      </c>
      <c r="N39" s="18">
        <f t="shared" si="5"/>
        <v>271737.45</v>
      </c>
    </row>
    <row r="40" spans="1:14">
      <c r="A40" s="20">
        <v>35</v>
      </c>
      <c r="B40" s="26" t="s">
        <v>53</v>
      </c>
      <c r="C40" s="25" t="s">
        <v>20</v>
      </c>
      <c r="D40" s="21">
        <v>2</v>
      </c>
      <c r="E40" s="19">
        <v>844</v>
      </c>
      <c r="F40" s="9">
        <f t="shared" si="6"/>
        <v>1688</v>
      </c>
      <c r="G40" s="19">
        <v>840</v>
      </c>
      <c r="H40" s="9">
        <f t="shared" si="0"/>
        <v>1680</v>
      </c>
      <c r="I40" s="19">
        <v>800</v>
      </c>
      <c r="J40" s="9">
        <f t="shared" si="1"/>
        <v>1600</v>
      </c>
      <c r="K40" s="15">
        <f t="shared" si="2"/>
        <v>828</v>
      </c>
      <c r="L40" s="16">
        <f t="shared" si="3"/>
        <v>24.331050121192877</v>
      </c>
      <c r="M40" s="17">
        <f t="shared" si="4"/>
        <v>2.9385326233324731E-2</v>
      </c>
      <c r="N40" s="18">
        <f t="shared" si="5"/>
        <v>1656</v>
      </c>
    </row>
    <row r="41" spans="1:14" ht="25.5">
      <c r="A41" s="20">
        <v>36</v>
      </c>
      <c r="B41" s="26" t="s">
        <v>54</v>
      </c>
      <c r="C41" s="25" t="s">
        <v>18</v>
      </c>
      <c r="D41" s="21">
        <v>10</v>
      </c>
      <c r="E41" s="19">
        <v>14660</v>
      </c>
      <c r="F41" s="9">
        <f t="shared" si="6"/>
        <v>146600</v>
      </c>
      <c r="G41" s="19">
        <v>14400</v>
      </c>
      <c r="H41" s="9">
        <f t="shared" si="0"/>
        <v>144000</v>
      </c>
      <c r="I41" s="19">
        <v>13900</v>
      </c>
      <c r="J41" s="9">
        <f t="shared" si="1"/>
        <v>139000</v>
      </c>
      <c r="K41" s="15">
        <f t="shared" si="2"/>
        <v>14320</v>
      </c>
      <c r="L41" s="16">
        <f t="shared" si="3"/>
        <v>386.2641583165593</v>
      </c>
      <c r="M41" s="17">
        <f t="shared" si="4"/>
        <v>2.6973754072385427E-2</v>
      </c>
      <c r="N41" s="18">
        <f t="shared" si="5"/>
        <v>143200</v>
      </c>
    </row>
    <row r="42" spans="1:14">
      <c r="A42" s="20">
        <v>37</v>
      </c>
      <c r="B42" s="26" t="s">
        <v>53</v>
      </c>
      <c r="C42" s="25" t="s">
        <v>20</v>
      </c>
      <c r="D42" s="21">
        <v>2</v>
      </c>
      <c r="E42" s="19">
        <v>828</v>
      </c>
      <c r="F42" s="9">
        <f t="shared" si="6"/>
        <v>1656</v>
      </c>
      <c r="G42" s="19">
        <v>840</v>
      </c>
      <c r="H42" s="9">
        <f t="shared" si="0"/>
        <v>1680</v>
      </c>
      <c r="I42" s="19">
        <v>800</v>
      </c>
      <c r="J42" s="9">
        <f t="shared" si="1"/>
        <v>1600</v>
      </c>
      <c r="K42" s="15">
        <f t="shared" si="2"/>
        <v>822.66666666666663</v>
      </c>
      <c r="L42" s="16">
        <f t="shared" si="3"/>
        <v>20.526405757787536</v>
      </c>
      <c r="M42" s="17">
        <f t="shared" si="4"/>
        <v>2.4951060483534283E-2</v>
      </c>
      <c r="N42" s="18">
        <f t="shared" si="5"/>
        <v>1645.34</v>
      </c>
    </row>
    <row r="43" spans="1:14" ht="25.5">
      <c r="A43" s="20">
        <v>38</v>
      </c>
      <c r="B43" s="26" t="s">
        <v>50</v>
      </c>
      <c r="C43" s="25" t="s">
        <v>18</v>
      </c>
      <c r="D43" s="21">
        <v>6</v>
      </c>
      <c r="E43" s="19">
        <v>8198</v>
      </c>
      <c r="F43" s="9">
        <f t="shared" si="6"/>
        <v>49188</v>
      </c>
      <c r="G43" s="19">
        <v>8280</v>
      </c>
      <c r="H43" s="9">
        <f t="shared" si="0"/>
        <v>49680</v>
      </c>
      <c r="I43" s="19">
        <v>7700</v>
      </c>
      <c r="J43" s="9">
        <f t="shared" si="1"/>
        <v>46200</v>
      </c>
      <c r="K43" s="15">
        <f t="shared" si="2"/>
        <v>8059.333333333333</v>
      </c>
      <c r="L43" s="16">
        <f t="shared" si="3"/>
        <v>313.88108151548943</v>
      </c>
      <c r="M43" s="17">
        <f t="shared" si="4"/>
        <v>3.8946283586172067E-2</v>
      </c>
      <c r="N43" s="18">
        <f t="shared" si="5"/>
        <v>48355.979999999996</v>
      </c>
    </row>
    <row r="44" spans="1:14">
      <c r="A44" s="10"/>
      <c r="B44" s="23" t="s">
        <v>10</v>
      </c>
      <c r="C44" s="24"/>
      <c r="D44" s="11"/>
      <c r="E44" s="12"/>
      <c r="F44" s="14">
        <f>SUM(F6:F43)</f>
        <v>3638478</v>
      </c>
      <c r="G44" s="12"/>
      <c r="H44" s="14">
        <f>SUM(H6:H43)</f>
        <v>3651460</v>
      </c>
      <c r="I44" s="12"/>
      <c r="J44" s="14">
        <f>SUM(J6:J43)</f>
        <v>3482767.8</v>
      </c>
      <c r="K44" s="12"/>
      <c r="L44" s="12"/>
      <c r="M44" s="12"/>
      <c r="N44" s="12">
        <f>SUM(N6:N43)</f>
        <v>3590913.8999999994</v>
      </c>
    </row>
    <row r="47" spans="1:14" ht="15.75">
      <c r="A47" s="6"/>
      <c r="B47" s="33" t="s">
        <v>22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</row>
  </sheetData>
  <mergeCells count="16">
    <mergeCell ref="A1:N1"/>
    <mergeCell ref="B47:N47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2022-12-16T07:12:30Z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