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НМЦК!$A$6:$N$7</definedName>
    <definedName name="_xlnm.Print_Area" localSheetId="0">НМЦК!$A$1:$N$13</definedName>
  </definedNames>
  <calcPr calcId="145621"/>
</workbook>
</file>

<file path=xl/calcChain.xml><?xml version="1.0" encoding="utf-8"?>
<calcChain xmlns="http://schemas.openxmlformats.org/spreadsheetml/2006/main">
  <c r="L7" i="1" l="1"/>
  <c r="M7" i="1" s="1"/>
  <c r="K7" i="1"/>
  <c r="N7" i="1" s="1"/>
  <c r="J7" i="1"/>
  <c r="J6" i="1"/>
  <c r="J8" i="1" s="1"/>
  <c r="H7" i="1"/>
  <c r="H6" i="1"/>
  <c r="F7" i="1"/>
  <c r="F6" i="1"/>
  <c r="K6" i="1"/>
  <c r="N6" i="1" s="1"/>
  <c r="N8" i="1" s="1"/>
  <c r="L6" i="1"/>
  <c r="M6" i="1" s="1"/>
  <c r="H8" i="1"/>
  <c r="F8" i="1"/>
</calcChain>
</file>

<file path=xl/sharedStrings.xml><?xml version="1.0" encoding="utf-8"?>
<sst xmlns="http://schemas.openxmlformats.org/spreadsheetml/2006/main" count="28" uniqueCount="23">
  <si>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</si>
  <si>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</si>
  <si>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</si>
  <si>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</si>
  <si>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</si>
  <si>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</si>
  <si>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</si>
  <si>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</si>
  <si>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</si>
  <si>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</si>
  <si>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</si>
  <si>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</si>
  <si>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</si>
  <si>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</si>
  <si>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</si>
  <si>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</t>
  </si>
  <si>
    <t>Поставка наконечников для анализатора Лазурит</t>
  </si>
  <si>
    <t>Наконечник для реактивов для анализатора Лазурит</t>
  </si>
  <si>
    <t>Наконечник для образцов для анализатора Лазурит</t>
  </si>
  <si>
    <t>Источник 1
 КП № 22327от 10.11.2022</t>
  </si>
  <si>
    <t>Источник 2
 КП № 614/2022 от 17.11.2022</t>
  </si>
  <si>
    <t>Источник 3
 КП № 520-2022 от 17.11.2022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</si>
  <si>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1 139 958,00 рублей</t>
    </r>
    <r>
      <rPr>
        <sz val="11"/>
        <rFont val="Times New Roman"/>
        <family val="1"/>
        <charset val="204"/>
      </rPr>
      <t xml:space="preserve"> (Один миллион сто тридцать девять тысяч девятьсот пятьдесят восемь рублей 80 копеек).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</si>
</sst>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1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05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3"/>
  <sheetViews>
    <sheetView tabSelected="1" zoomScaleNormal="69" workbookViewId="0">
      <selection activeCell="J20" sqref="J20"/>
    </sheetView>
  </sheetViews>
  <sheetFormatPr defaultRowHeight="12.75" x14ac:dyDescent="0.2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89" width="8.85546875" style="5" customWidth="1"/>
    <col min="90" max="213" width="8.85546875" style="1" customWidth="1"/>
    <col min="214" max="16384" width="9.140625" style="1"/>
  </cols>
  <sheetData>
    <row r="1" spans="1:89" ht="24.75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89" ht="30.75" customHeight="1" x14ac:dyDescent="0.2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89" ht="51" x14ac:dyDescent="0.2">
      <c r="A3" s="35" t="s">
        <v>1</v>
      </c>
      <c r="B3" s="36" t="s">
        <v>11</v>
      </c>
      <c r="C3" s="35" t="s">
        <v>7</v>
      </c>
      <c r="D3" s="33" t="s">
        <v>6</v>
      </c>
      <c r="E3" s="32" t="s">
        <v>2</v>
      </c>
      <c r="F3" s="32"/>
      <c r="G3" s="32"/>
      <c r="H3" s="32"/>
      <c r="I3" s="32"/>
      <c r="J3" s="32"/>
      <c r="K3" s="32" t="s">
        <v>3</v>
      </c>
      <c r="L3" s="32"/>
      <c r="M3" s="32"/>
      <c r="N3" s="8" t="s">
        <v>4</v>
      </c>
    </row>
    <row r="4" spans="1:89" ht="45.75" customHeight="1" x14ac:dyDescent="0.2">
      <c r="A4" s="35"/>
      <c r="B4" s="36"/>
      <c r="C4" s="35"/>
      <c r="D4" s="33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2" t="s">
        <v>8</v>
      </c>
      <c r="L4" s="32" t="s">
        <v>5</v>
      </c>
      <c r="M4" s="32" t="s">
        <v>9</v>
      </c>
      <c r="N4" s="38" t="s">
        <v>12</v>
      </c>
    </row>
    <row r="5" spans="1:89" ht="88.5" customHeight="1" x14ac:dyDescent="0.2">
      <c r="A5" s="35"/>
      <c r="B5" s="37"/>
      <c r="C5" s="35"/>
      <c r="D5" s="33"/>
      <c r="E5" s="39" t="s">
        <v>19</v>
      </c>
      <c r="F5" s="39"/>
      <c r="G5" s="39" t="s">
        <v>20</v>
      </c>
      <c r="H5" s="39"/>
      <c r="I5" s="39" t="s">
        <v>21</v>
      </c>
      <c r="J5" s="39"/>
      <c r="K5" s="32"/>
      <c r="L5" s="32"/>
      <c r="M5" s="32"/>
      <c r="N5" s="38"/>
    </row>
    <row r="6" spans="1:89" ht="25.5" x14ac:dyDescent="0.2">
      <c r="A6" s="27">
        <v>1</v>
      </c>
      <c r="B6" s="29" t="s">
        <v>17</v>
      </c>
      <c r="C6" s="18" t="s">
        <v>15</v>
      </c>
      <c r="D6" s="18">
        <v>20</v>
      </c>
      <c r="E6" s="16">
        <v>9240</v>
      </c>
      <c r="F6" s="9">
        <f>D6*E6</f>
        <v>184800</v>
      </c>
      <c r="G6" s="16">
        <v>9249.2999999999993</v>
      </c>
      <c r="H6" s="9">
        <f>D6*G6</f>
        <v>184986</v>
      </c>
      <c r="I6" s="16">
        <v>9471</v>
      </c>
      <c r="J6" s="9">
        <f>D6*I6</f>
        <v>189420</v>
      </c>
      <c r="K6" s="26">
        <f>(E6+G6+I6)/3</f>
        <v>9320.1</v>
      </c>
      <c r="L6" s="7">
        <f>STDEV(E6,G6,I6)</f>
        <v>130.7659359313428</v>
      </c>
      <c r="M6" s="10">
        <f>L6/K6</f>
        <v>1.4030529278799882E-2</v>
      </c>
      <c r="N6" s="11">
        <f>ROUND(K6,2)*D6</f>
        <v>186402</v>
      </c>
    </row>
    <row r="7" spans="1:89" s="6" customFormat="1" ht="25.5" x14ac:dyDescent="0.2">
      <c r="A7" s="27">
        <v>2</v>
      </c>
      <c r="B7" s="29" t="s">
        <v>18</v>
      </c>
      <c r="C7" s="18" t="s">
        <v>15</v>
      </c>
      <c r="D7" s="18">
        <v>120</v>
      </c>
      <c r="E7" s="16">
        <v>7878</v>
      </c>
      <c r="F7" s="9">
        <f>D7*E7</f>
        <v>945360</v>
      </c>
      <c r="G7" s="16">
        <v>7885.9</v>
      </c>
      <c r="H7" s="9">
        <f>D7*G7</f>
        <v>946308</v>
      </c>
      <c r="I7" s="16">
        <v>8075</v>
      </c>
      <c r="J7" s="9">
        <f>D7*I7</f>
        <v>969000</v>
      </c>
      <c r="K7" s="26">
        <f>(E7+G7+I7)/3</f>
        <v>7946.3</v>
      </c>
      <c r="L7" s="7">
        <f>STDEV(E7,G7,I7)</f>
        <v>111.52744056957472</v>
      </c>
      <c r="M7" s="10">
        <f>L7/K7</f>
        <v>1.4035140954856314E-2</v>
      </c>
      <c r="N7" s="11">
        <f>ROUND(K7,2)*D7</f>
        <v>953556</v>
      </c>
    </row>
    <row r="8" spans="1:89" x14ac:dyDescent="0.2">
      <c r="A8" s="12"/>
      <c r="B8" s="28" t="s">
        <v>10</v>
      </c>
      <c r="C8" s="13"/>
      <c r="D8" s="14"/>
      <c r="E8" s="15"/>
      <c r="F8" s="15">
        <f>SUM(F6:F7)</f>
        <v>1130160</v>
      </c>
      <c r="G8" s="15"/>
      <c r="H8" s="15">
        <f>SUM(H6:H7)</f>
        <v>1131294</v>
      </c>
      <c r="I8" s="15"/>
      <c r="J8" s="15">
        <f>SUM(J6:J7)</f>
        <v>1158420</v>
      </c>
      <c r="K8" s="15"/>
      <c r="L8" s="15"/>
      <c r="M8" s="15"/>
      <c r="N8" s="15">
        <f>SUM(N6:N7)</f>
        <v>1139958</v>
      </c>
    </row>
    <row r="12" spans="1:89" s="21" customFormat="1" ht="47.25" customHeight="1" x14ac:dyDescent="0.25">
      <c r="A12" s="19"/>
      <c r="B12" s="31" t="s">
        <v>22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</row>
    <row r="13" spans="1:89" s="21" customFormat="1" ht="15" x14ac:dyDescent="0.25">
      <c r="A13" s="22"/>
      <c r="B13" s="23"/>
      <c r="C13" s="23"/>
      <c r="D13" s="2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 Надежда Васильевна</cp:lastModifiedBy>
  <cp:lastPrinted>2022-11-10T08:40:50Z</cp:lastPrinted>
  <dcterms:created xsi:type="dcterms:W3CDTF">2018-12-14T15:08:00Z</dcterms:created>
  <dcterms:modified xsi:type="dcterms:W3CDTF">2022-12-08T11:32:22Z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