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610" windowHeight="8250"/>
  </bookViews>
  <sheets>
    <sheet name="НМЦК" sheetId="1" r:id="rId1"/>
  </sheets>
  <definedNames>
    <definedName name="_xlnm._FilterDatabase" localSheetId="0" hidden="1">НМЦК!$A$6:$N$28</definedName>
    <definedName name="_xlnm.Print_Area" localSheetId="0">НМЦК!$A$1:$N$34</definedName>
  </definedNames>
  <calcPr calcId="114210"/>
</workbook>
</file>

<file path=xl/calcChain.xml><?xml version="1.0" encoding="utf-8"?>
<calcChain xmlns="http://schemas.openxmlformats.org/spreadsheetml/2006/main">
  <c r="M7" i="1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N7"/>
  <c r="N8"/>
  <c r="N9"/>
  <c r="N11"/>
  <c r="N12"/>
  <c r="N13"/>
  <c r="N14"/>
  <c r="N15"/>
  <c r="N16"/>
  <c r="N17"/>
  <c r="N19"/>
  <c r="N20"/>
  <c r="N21"/>
  <c r="N23"/>
  <c r="N24"/>
  <c r="N25"/>
  <c r="N27"/>
  <c r="N28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J7"/>
  <c r="J6"/>
  <c r="H6"/>
  <c r="F7"/>
  <c r="F6"/>
  <c r="K6"/>
  <c r="N6"/>
  <c r="L6"/>
  <c r="M6"/>
  <c r="N26"/>
  <c r="N22"/>
  <c r="N18"/>
  <c r="N10"/>
  <c r="J29"/>
  <c r="H29"/>
  <c r="F29"/>
  <c r="N29"/>
</calcChain>
</file>

<file path=xl/sharedStrings.xml><?xml version="1.0" encoding="utf-8"?>
<sst xmlns="http://schemas.openxmlformats.org/spreadsheetml/2006/main" count="70" uniqueCount="45">
  <si>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</si>
  <si>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</si>
  <si>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</si>
  <si>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</si>
  <si>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</si>
  <si>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</si>
  <si>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</si>
  <si>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</si>
  <si>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</si>
  <si>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</si>
  <si>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</si>
  <si>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</si>
  <si>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</si>
  <si>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</si>
  <si>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</si>
  <si>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Источник 3
 КП № 522-2022 от 14.11.2022</t>
  </si>
  <si>
    <t>Мембрана для Glucose электрода</t>
  </si>
  <si>
    <t>Мембрана для рCО2 электрода</t>
  </si>
  <si>
    <t>Мембрана для референтного электрода</t>
  </si>
  <si>
    <t>Мембрана для K электрода</t>
  </si>
  <si>
    <t>Мембрана для Ca электрода</t>
  </si>
  <si>
    <t>Мембрана для Cl электрода</t>
  </si>
  <si>
    <t>Мембрана для Na электрода</t>
  </si>
  <si>
    <t>Промывочный раствор</t>
  </si>
  <si>
    <t>Калибровочный раствор 2</t>
  </si>
  <si>
    <t>Калибровочный раствор 1</t>
  </si>
  <si>
    <t>Очистной раствор</t>
  </si>
  <si>
    <t>Раствор гипохлорита</t>
  </si>
  <si>
    <t>Прокладка входного отверстия</t>
  </si>
  <si>
    <t>Капилляр "Клинитьюбс"</t>
  </si>
  <si>
    <t>Калибровочный газ</t>
  </si>
  <si>
    <t>Лента регистрационная бумажная с тепловой записью для электрокардиографии ЛР-"Регистрон" по ТУ 9441-001-51115963-2000</t>
  </si>
  <si>
    <t>Зонд входного отверстия</t>
  </si>
  <si>
    <t>Раствор контроля качества, уровень 1</t>
  </si>
  <si>
    <t>Раствор контроля качества, уровень 2</t>
  </si>
  <si>
    <t>Раствор контроля качества, уровень 3</t>
  </si>
  <si>
    <t>Раствор контроля качества, уровень 4</t>
  </si>
  <si>
    <t>Сенсорная кассета на 100 тестов</t>
  </si>
  <si>
    <t>Блок растворов</t>
  </si>
  <si>
    <t>упак</t>
  </si>
  <si>
    <t>шт</t>
  </si>
  <si>
    <t>Источник 2
 КП № б/н от 14.11.2022</t>
  </si>
  <si>
    <r>
      <t xml:space="preserve">Начальная (максимальная) цена договора составляет: </t>
    </r>
    <r>
      <rPr>
        <b/>
        <sz val="11"/>
        <rFont val="Times New Roman"/>
        <family val="1"/>
        <charset val="204"/>
      </rPr>
      <t>2 583 080,89 рублей</t>
    </r>
    <r>
      <rPr>
        <sz val="11"/>
        <rFont val="Times New Roman"/>
        <family val="1"/>
        <charset val="204"/>
      </rPr>
      <t xml:space="preserve"> (Два миллиона пятьсот восемьдесят три тысячи восемьдесят рублей 89 копеек).</t>
    </r>
  </si>
  <si>
    <t>Поставка поставка расходных материалов для анализатора ABL 800</t>
  </si>
  <si>
    <t>Источник 1
 КП №ДМ083222 от 11.11.2022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</si>
</sst>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31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" fillId="0" borderId="0"/>
    <xf numFmtId="0" fontId="28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9" fillId="0" borderId="0"/>
    <xf numFmtId="0" fontId="3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Border="0" applyProtection="0"/>
  </cellStyleXfs>
  <cellXfs count="44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2" fillId="9" borderId="0" xfId="0" applyFont="1" applyFill="1" applyBorder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3" fillId="9" borderId="5" xfId="0" applyFont="1" applyFill="1" applyBorder="1" applyAlignment="1">
      <alignment horizontal="right" vertical="center" wrapText="1"/>
    </xf>
    <xf numFmtId="0" fontId="25" fillId="9" borderId="0" xfId="0" applyNumberFormat="1" applyFont="1" applyFill="1" applyAlignment="1">
      <alignment horizontal="left" wrapText="1"/>
    </xf>
    <xf numFmtId="0" fontId="24" fillId="9" borderId="0" xfId="0" applyFont="1" applyFill="1" applyAlignment="1">
      <alignment horizontal="left" wrapText="1"/>
    </xf>
    <xf numFmtId="0" fontId="24" fillId="0" borderId="0" xfId="0" applyFont="1" applyAlignment="1">
      <alignment horizontal="left" wrapText="1"/>
    </xf>
    <xf numFmtId="0" fontId="24" fillId="9" borderId="0" xfId="0" applyNumberFormat="1" applyFont="1" applyFill="1" applyAlignment="1">
      <alignment horizontal="left" wrapText="1"/>
    </xf>
    <xf numFmtId="0" fontId="24" fillId="9" borderId="0" xfId="0" applyFont="1" applyFill="1" applyAlignment="1">
      <alignment horizontal="left" vertical="top" wrapText="1"/>
    </xf>
    <xf numFmtId="3" fontId="24" fillId="9" borderId="0" xfId="0" applyNumberFormat="1" applyFont="1" applyFill="1" applyAlignment="1">
      <alignment horizontal="center" vertical="center" wrapText="1"/>
    </xf>
    <xf numFmtId="4" fontId="24" fillId="9" borderId="0" xfId="0" applyNumberFormat="1" applyFont="1" applyFill="1" applyAlignment="1">
      <alignment horizontal="left" wrapText="1"/>
    </xf>
    <xf numFmtId="4" fontId="2" fillId="9" borderId="0" xfId="0" applyNumberFormat="1" applyFont="1" applyFill="1" applyBorder="1" applyAlignment="1">
      <alignment horizontal="left" wrapText="1"/>
    </xf>
    <xf numFmtId="4" fontId="18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4" fontId="2" fillId="9" borderId="2" xfId="0" applyNumberFormat="1" applyFont="1" applyFill="1" applyBorder="1" applyAlignment="1">
      <alignment horizontal="left" wrapText="1"/>
    </xf>
    <xf numFmtId="4" fontId="2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5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6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93357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93357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933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9335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3486150</xdr:rowOff>
    </xdr:from>
    <xdr:to>
      <xdr:col>13</xdr:col>
      <xdr:colOff>1390650</xdr:colOff>
      <xdr:row>6</xdr:row>
      <xdr:rowOff>647700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200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058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058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058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058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058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058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058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058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058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058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4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058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4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058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4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058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4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058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4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058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4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058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4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058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4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058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4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058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4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058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5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058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5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058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5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058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5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058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5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058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5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058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5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058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5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058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5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058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5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058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6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058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6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058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6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058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6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058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6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058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6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058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6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058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6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058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6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058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6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058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7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058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7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058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3486150</xdr:rowOff>
    </xdr:from>
    <xdr:to>
      <xdr:col>13</xdr:col>
      <xdr:colOff>1390650</xdr:colOff>
      <xdr:row>7</xdr:row>
      <xdr:rowOff>647700</xdr:rowOff>
    </xdr:to>
    <xdr:pic>
      <xdr:nvPicPr>
        <xdr:cNvPr id="107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5242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3486150</xdr:rowOff>
    </xdr:from>
    <xdr:to>
      <xdr:col>13</xdr:col>
      <xdr:colOff>1390650</xdr:colOff>
      <xdr:row>8</xdr:row>
      <xdr:rowOff>647700</xdr:rowOff>
    </xdr:to>
    <xdr:pic>
      <xdr:nvPicPr>
        <xdr:cNvPr id="107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686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3486150</xdr:rowOff>
    </xdr:from>
    <xdr:to>
      <xdr:col>13</xdr:col>
      <xdr:colOff>1390650</xdr:colOff>
      <xdr:row>9</xdr:row>
      <xdr:rowOff>647700</xdr:rowOff>
    </xdr:to>
    <xdr:pic>
      <xdr:nvPicPr>
        <xdr:cNvPr id="107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848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3486150</xdr:rowOff>
    </xdr:from>
    <xdr:to>
      <xdr:col>13</xdr:col>
      <xdr:colOff>1390650</xdr:colOff>
      <xdr:row>10</xdr:row>
      <xdr:rowOff>647700</xdr:rowOff>
    </xdr:to>
    <xdr:pic>
      <xdr:nvPicPr>
        <xdr:cNvPr id="107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0100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3486150</xdr:rowOff>
    </xdr:from>
    <xdr:to>
      <xdr:col>13</xdr:col>
      <xdr:colOff>1390650</xdr:colOff>
      <xdr:row>11</xdr:row>
      <xdr:rowOff>647700</xdr:rowOff>
    </xdr:to>
    <xdr:pic>
      <xdr:nvPicPr>
        <xdr:cNvPr id="107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171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12</xdr:row>
      <xdr:rowOff>3486150</xdr:rowOff>
    </xdr:from>
    <xdr:to>
      <xdr:col>13</xdr:col>
      <xdr:colOff>1390650</xdr:colOff>
      <xdr:row>12</xdr:row>
      <xdr:rowOff>647700</xdr:rowOff>
    </xdr:to>
    <xdr:pic>
      <xdr:nvPicPr>
        <xdr:cNvPr id="107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333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3486150</xdr:rowOff>
    </xdr:from>
    <xdr:to>
      <xdr:col>13</xdr:col>
      <xdr:colOff>1390650</xdr:colOff>
      <xdr:row>13</xdr:row>
      <xdr:rowOff>647700</xdr:rowOff>
    </xdr:to>
    <xdr:pic>
      <xdr:nvPicPr>
        <xdr:cNvPr id="107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4958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</xdr:row>
      <xdr:rowOff>3486150</xdr:rowOff>
    </xdr:from>
    <xdr:to>
      <xdr:col>13</xdr:col>
      <xdr:colOff>1390650</xdr:colOff>
      <xdr:row>14</xdr:row>
      <xdr:rowOff>647700</xdr:rowOff>
    </xdr:to>
    <xdr:pic>
      <xdr:nvPicPr>
        <xdr:cNvPr id="107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6577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</xdr:row>
      <xdr:rowOff>3486150</xdr:rowOff>
    </xdr:from>
    <xdr:to>
      <xdr:col>13</xdr:col>
      <xdr:colOff>1390650</xdr:colOff>
      <xdr:row>15</xdr:row>
      <xdr:rowOff>647700</xdr:rowOff>
    </xdr:to>
    <xdr:pic>
      <xdr:nvPicPr>
        <xdr:cNvPr id="108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819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</xdr:row>
      <xdr:rowOff>3486150</xdr:rowOff>
    </xdr:from>
    <xdr:to>
      <xdr:col>13</xdr:col>
      <xdr:colOff>1390650</xdr:colOff>
      <xdr:row>16</xdr:row>
      <xdr:rowOff>647700</xdr:rowOff>
    </xdr:to>
    <xdr:pic>
      <xdr:nvPicPr>
        <xdr:cNvPr id="108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981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17</xdr:row>
      <xdr:rowOff>3486150</xdr:rowOff>
    </xdr:from>
    <xdr:to>
      <xdr:col>13</xdr:col>
      <xdr:colOff>1390650</xdr:colOff>
      <xdr:row>17</xdr:row>
      <xdr:rowOff>647700</xdr:rowOff>
    </xdr:to>
    <xdr:pic>
      <xdr:nvPicPr>
        <xdr:cNvPr id="108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1435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3486150</xdr:rowOff>
    </xdr:from>
    <xdr:to>
      <xdr:col>13</xdr:col>
      <xdr:colOff>1390650</xdr:colOff>
      <xdr:row>18</xdr:row>
      <xdr:rowOff>647700</xdr:rowOff>
    </xdr:to>
    <xdr:pic>
      <xdr:nvPicPr>
        <xdr:cNvPr id="108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3054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19</xdr:row>
      <xdr:rowOff>3486150</xdr:rowOff>
    </xdr:from>
    <xdr:to>
      <xdr:col>13</xdr:col>
      <xdr:colOff>1390650</xdr:colOff>
      <xdr:row>19</xdr:row>
      <xdr:rowOff>647700</xdr:rowOff>
    </xdr:to>
    <xdr:pic>
      <xdr:nvPicPr>
        <xdr:cNvPr id="108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467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3486150</xdr:rowOff>
    </xdr:from>
    <xdr:to>
      <xdr:col>13</xdr:col>
      <xdr:colOff>1390650</xdr:colOff>
      <xdr:row>20</xdr:row>
      <xdr:rowOff>647700</xdr:rowOff>
    </xdr:to>
    <xdr:pic>
      <xdr:nvPicPr>
        <xdr:cNvPr id="108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276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3486150</xdr:rowOff>
    </xdr:from>
    <xdr:to>
      <xdr:col>13</xdr:col>
      <xdr:colOff>1390650</xdr:colOff>
      <xdr:row>21</xdr:row>
      <xdr:rowOff>647700</xdr:rowOff>
    </xdr:to>
    <xdr:pic>
      <xdr:nvPicPr>
        <xdr:cNvPr id="108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4389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22</xdr:row>
      <xdr:rowOff>3486150</xdr:rowOff>
    </xdr:from>
    <xdr:to>
      <xdr:col>13</xdr:col>
      <xdr:colOff>1390650</xdr:colOff>
      <xdr:row>22</xdr:row>
      <xdr:rowOff>647700</xdr:rowOff>
    </xdr:to>
    <xdr:pic>
      <xdr:nvPicPr>
        <xdr:cNvPr id="108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7627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23</xdr:row>
      <xdr:rowOff>3486150</xdr:rowOff>
    </xdr:from>
    <xdr:to>
      <xdr:col>13</xdr:col>
      <xdr:colOff>1390650</xdr:colOff>
      <xdr:row>23</xdr:row>
      <xdr:rowOff>647700</xdr:rowOff>
    </xdr:to>
    <xdr:pic>
      <xdr:nvPicPr>
        <xdr:cNvPr id="108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086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24</xdr:row>
      <xdr:rowOff>3486150</xdr:rowOff>
    </xdr:from>
    <xdr:to>
      <xdr:col>13</xdr:col>
      <xdr:colOff>1390650</xdr:colOff>
      <xdr:row>24</xdr:row>
      <xdr:rowOff>647700</xdr:rowOff>
    </xdr:to>
    <xdr:pic>
      <xdr:nvPicPr>
        <xdr:cNvPr id="108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410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25</xdr:row>
      <xdr:rowOff>3486150</xdr:rowOff>
    </xdr:from>
    <xdr:to>
      <xdr:col>13</xdr:col>
      <xdr:colOff>1390650</xdr:colOff>
      <xdr:row>25</xdr:row>
      <xdr:rowOff>647700</xdr:rowOff>
    </xdr:to>
    <xdr:pic>
      <xdr:nvPicPr>
        <xdr:cNvPr id="109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734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26</xdr:row>
      <xdr:rowOff>3486150</xdr:rowOff>
    </xdr:from>
    <xdr:to>
      <xdr:col>13</xdr:col>
      <xdr:colOff>1390650</xdr:colOff>
      <xdr:row>26</xdr:row>
      <xdr:rowOff>647700</xdr:rowOff>
    </xdr:to>
    <xdr:pic>
      <xdr:nvPicPr>
        <xdr:cNvPr id="109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896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27</xdr:row>
      <xdr:rowOff>3486150</xdr:rowOff>
    </xdr:from>
    <xdr:to>
      <xdr:col>13</xdr:col>
      <xdr:colOff>1390650</xdr:colOff>
      <xdr:row>27</xdr:row>
      <xdr:rowOff>647700</xdr:rowOff>
    </xdr:to>
    <xdr:pic>
      <xdr:nvPicPr>
        <xdr:cNvPr id="109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058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34"/>
  <sheetViews>
    <sheetView tabSelected="1" topLeftCell="A3" zoomScaleNormal="100" workbookViewId="0">
      <selection activeCell="H10" sqref="H10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17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5" ht="24.75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5" ht="30.75" customHeight="1">
      <c r="A2" s="40" t="s">
        <v>43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5" ht="51">
      <c r="A3" s="41" t="s">
        <v>1</v>
      </c>
      <c r="B3" s="42" t="s">
        <v>11</v>
      </c>
      <c r="C3" s="41" t="s">
        <v>7</v>
      </c>
      <c r="D3" s="39" t="s">
        <v>6</v>
      </c>
      <c r="E3" s="34" t="s">
        <v>2</v>
      </c>
      <c r="F3" s="34"/>
      <c r="G3" s="34"/>
      <c r="H3" s="34"/>
      <c r="I3" s="34"/>
      <c r="J3" s="34"/>
      <c r="K3" s="34" t="s">
        <v>3</v>
      </c>
      <c r="L3" s="34"/>
      <c r="M3" s="34"/>
      <c r="N3" s="8" t="s">
        <v>4</v>
      </c>
    </row>
    <row r="4" spans="1:15" ht="45.75" customHeight="1">
      <c r="A4" s="41"/>
      <c r="B4" s="42"/>
      <c r="C4" s="41"/>
      <c r="D4" s="39"/>
      <c r="E4" s="8" t="s">
        <v>13</v>
      </c>
      <c r="F4" s="8" t="s">
        <v>14</v>
      </c>
      <c r="G4" s="8" t="s">
        <v>13</v>
      </c>
      <c r="H4" s="8" t="s">
        <v>14</v>
      </c>
      <c r="I4" s="8" t="s">
        <v>13</v>
      </c>
      <c r="J4" s="8" t="s">
        <v>14</v>
      </c>
      <c r="K4" s="34" t="s">
        <v>8</v>
      </c>
      <c r="L4" s="34" t="s">
        <v>5</v>
      </c>
      <c r="M4" s="34" t="s">
        <v>9</v>
      </c>
      <c r="N4" s="35" t="s">
        <v>12</v>
      </c>
    </row>
    <row r="5" spans="1:15" ht="74.25" customHeight="1">
      <c r="A5" s="41"/>
      <c r="B5" s="43"/>
      <c r="C5" s="41"/>
      <c r="D5" s="39"/>
      <c r="E5" s="36" t="s">
        <v>44</v>
      </c>
      <c r="F5" s="36"/>
      <c r="G5" s="36" t="s">
        <v>41</v>
      </c>
      <c r="H5" s="36"/>
      <c r="I5" s="36" t="s">
        <v>15</v>
      </c>
      <c r="J5" s="36"/>
      <c r="K5" s="34"/>
      <c r="L5" s="34"/>
      <c r="M5" s="34"/>
      <c r="N5" s="35"/>
    </row>
    <row r="6" spans="1:15">
      <c r="A6" s="19">
        <v>1</v>
      </c>
      <c r="B6" s="31" t="s">
        <v>16</v>
      </c>
      <c r="C6" s="18" t="s">
        <v>39</v>
      </c>
      <c r="D6" s="20">
        <v>1</v>
      </c>
      <c r="E6" s="16">
        <v>55440</v>
      </c>
      <c r="F6" s="9">
        <f>D6*E6</f>
        <v>55440</v>
      </c>
      <c r="G6" s="16">
        <v>56548.800000000003</v>
      </c>
      <c r="H6" s="9">
        <f>D6*G6</f>
        <v>56548.800000000003</v>
      </c>
      <c r="I6" s="16">
        <v>57657.599999999999</v>
      </c>
      <c r="J6" s="9">
        <f>D6*I6</f>
        <v>57657.599999999999</v>
      </c>
      <c r="K6" s="30">
        <f>(E6+G6+I6)/3</f>
        <v>56548.799999999996</v>
      </c>
      <c r="L6" s="7">
        <f>STDEV(E6,G6,I6)</f>
        <v>1108.7999999999993</v>
      </c>
      <c r="M6" s="10">
        <f>L6/K6</f>
        <v>1.9607843137254891E-2</v>
      </c>
      <c r="N6" s="11">
        <f>ROUND(K6,2)*D6</f>
        <v>56548.800000000003</v>
      </c>
      <c r="O6" s="4"/>
    </row>
    <row r="7" spans="1:15" s="6" customFormat="1">
      <c r="A7" s="19">
        <v>2</v>
      </c>
      <c r="B7" s="31" t="s">
        <v>17</v>
      </c>
      <c r="C7" s="18" t="s">
        <v>39</v>
      </c>
      <c r="D7" s="20">
        <v>1</v>
      </c>
      <c r="E7" s="16">
        <v>98010</v>
      </c>
      <c r="F7" s="9">
        <f t="shared" ref="F7:F28" si="0">D7*E7</f>
        <v>98010</v>
      </c>
      <c r="G7" s="16">
        <v>99970.2</v>
      </c>
      <c r="H7" s="9">
        <f t="shared" ref="H7:H28" si="1">D7*G7</f>
        <v>99970.2</v>
      </c>
      <c r="I7" s="16">
        <v>101930.4</v>
      </c>
      <c r="J7" s="9">
        <f t="shared" ref="J7:J28" si="2">D7*I7</f>
        <v>101930.4</v>
      </c>
      <c r="K7" s="30">
        <f t="shared" ref="K7:K28" si="3">(E7+G7+I7)/3</f>
        <v>99970.2</v>
      </c>
      <c r="L7" s="7">
        <f t="shared" ref="L7:L28" si="4">STDEV(E7,G7,I7)</f>
        <v>1960.1999999999971</v>
      </c>
      <c r="M7" s="10">
        <f t="shared" ref="M7:M28" si="5">L7/K7</f>
        <v>1.9607843137254874E-2</v>
      </c>
      <c r="N7" s="11">
        <f>ROUND(K7,2)*D7</f>
        <v>99970.2</v>
      </c>
      <c r="O7" s="29"/>
    </row>
    <row r="8" spans="1:15" s="6" customFormat="1" ht="25.5">
      <c r="A8" s="19">
        <v>3</v>
      </c>
      <c r="B8" s="31" t="s">
        <v>18</v>
      </c>
      <c r="C8" s="18" t="s">
        <v>39</v>
      </c>
      <c r="D8" s="20">
        <v>1</v>
      </c>
      <c r="E8" s="16">
        <v>22000</v>
      </c>
      <c r="F8" s="9">
        <f t="shared" si="0"/>
        <v>22000</v>
      </c>
      <c r="G8" s="16">
        <v>22440</v>
      </c>
      <c r="H8" s="9">
        <f t="shared" si="1"/>
        <v>22440</v>
      </c>
      <c r="I8" s="16">
        <v>22880</v>
      </c>
      <c r="J8" s="9">
        <f t="shared" si="2"/>
        <v>22880</v>
      </c>
      <c r="K8" s="30">
        <f t="shared" si="3"/>
        <v>22440</v>
      </c>
      <c r="L8" s="7">
        <f t="shared" si="4"/>
        <v>440</v>
      </c>
      <c r="M8" s="10">
        <f t="shared" si="5"/>
        <v>1.9607843137254902E-2</v>
      </c>
      <c r="N8" s="11">
        <f t="shared" ref="N8:N28" si="6">ROUND(K8,2)*D8</f>
        <v>22440</v>
      </c>
      <c r="O8" s="29"/>
    </row>
    <row r="9" spans="1:15" s="6" customFormat="1">
      <c r="A9" s="19">
        <v>4</v>
      </c>
      <c r="B9" s="31" t="s">
        <v>19</v>
      </c>
      <c r="C9" s="18" t="s">
        <v>39</v>
      </c>
      <c r="D9" s="20">
        <v>1</v>
      </c>
      <c r="E9" s="16">
        <v>161700</v>
      </c>
      <c r="F9" s="9">
        <f t="shared" si="0"/>
        <v>161700</v>
      </c>
      <c r="G9" s="16">
        <v>164934</v>
      </c>
      <c r="H9" s="9">
        <f t="shared" si="1"/>
        <v>164934</v>
      </c>
      <c r="I9" s="16">
        <v>168168</v>
      </c>
      <c r="J9" s="9">
        <f t="shared" si="2"/>
        <v>168168</v>
      </c>
      <c r="K9" s="30">
        <f t="shared" si="3"/>
        <v>164934</v>
      </c>
      <c r="L9" s="7">
        <f t="shared" si="4"/>
        <v>3234</v>
      </c>
      <c r="M9" s="10">
        <f t="shared" si="5"/>
        <v>1.9607843137254902E-2</v>
      </c>
      <c r="N9" s="11">
        <f t="shared" si="6"/>
        <v>164934</v>
      </c>
      <c r="O9" s="29"/>
    </row>
    <row r="10" spans="1:15" s="6" customFormat="1">
      <c r="A10" s="19">
        <v>5</v>
      </c>
      <c r="B10" s="31" t="s">
        <v>20</v>
      </c>
      <c r="C10" s="18" t="s">
        <v>39</v>
      </c>
      <c r="D10" s="20">
        <v>1</v>
      </c>
      <c r="E10" s="16">
        <v>161700</v>
      </c>
      <c r="F10" s="9">
        <f t="shared" si="0"/>
        <v>161700</v>
      </c>
      <c r="G10" s="16">
        <v>164934</v>
      </c>
      <c r="H10" s="9">
        <f t="shared" si="1"/>
        <v>164934</v>
      </c>
      <c r="I10" s="16">
        <v>168168</v>
      </c>
      <c r="J10" s="9">
        <f t="shared" si="2"/>
        <v>168168</v>
      </c>
      <c r="K10" s="30">
        <f t="shared" si="3"/>
        <v>164934</v>
      </c>
      <c r="L10" s="7">
        <f t="shared" si="4"/>
        <v>3234</v>
      </c>
      <c r="M10" s="10">
        <f t="shared" si="5"/>
        <v>1.9607843137254902E-2</v>
      </c>
      <c r="N10" s="11">
        <f t="shared" si="6"/>
        <v>164934</v>
      </c>
      <c r="O10" s="29"/>
    </row>
    <row r="11" spans="1:15" s="6" customFormat="1">
      <c r="A11" s="19">
        <v>6</v>
      </c>
      <c r="B11" s="31" t="s">
        <v>21</v>
      </c>
      <c r="C11" s="18" t="s">
        <v>39</v>
      </c>
      <c r="D11" s="20">
        <v>1</v>
      </c>
      <c r="E11" s="16">
        <v>161700</v>
      </c>
      <c r="F11" s="9">
        <f t="shared" si="0"/>
        <v>161700</v>
      </c>
      <c r="G11" s="16">
        <v>164934</v>
      </c>
      <c r="H11" s="9">
        <f t="shared" si="1"/>
        <v>164934</v>
      </c>
      <c r="I11" s="16">
        <v>168168</v>
      </c>
      <c r="J11" s="9">
        <f t="shared" si="2"/>
        <v>168168</v>
      </c>
      <c r="K11" s="30">
        <f t="shared" si="3"/>
        <v>164934</v>
      </c>
      <c r="L11" s="7">
        <f t="shared" si="4"/>
        <v>3234</v>
      </c>
      <c r="M11" s="10">
        <f t="shared" si="5"/>
        <v>1.9607843137254902E-2</v>
      </c>
      <c r="N11" s="11">
        <f t="shared" si="6"/>
        <v>164934</v>
      </c>
      <c r="O11" s="29"/>
    </row>
    <row r="12" spans="1:15" s="6" customFormat="1">
      <c r="A12" s="19">
        <v>7</v>
      </c>
      <c r="B12" s="31" t="s">
        <v>22</v>
      </c>
      <c r="C12" s="18" t="s">
        <v>39</v>
      </c>
      <c r="D12" s="20">
        <v>1</v>
      </c>
      <c r="E12" s="16">
        <v>161700</v>
      </c>
      <c r="F12" s="9">
        <f t="shared" si="0"/>
        <v>161700</v>
      </c>
      <c r="G12" s="16">
        <v>164934</v>
      </c>
      <c r="H12" s="9">
        <f t="shared" si="1"/>
        <v>164934</v>
      </c>
      <c r="I12" s="16">
        <v>168168</v>
      </c>
      <c r="J12" s="9">
        <f t="shared" si="2"/>
        <v>168168</v>
      </c>
      <c r="K12" s="30">
        <f t="shared" si="3"/>
        <v>164934</v>
      </c>
      <c r="L12" s="7">
        <f t="shared" si="4"/>
        <v>3234</v>
      </c>
      <c r="M12" s="10">
        <f t="shared" si="5"/>
        <v>1.9607843137254902E-2</v>
      </c>
      <c r="N12" s="11">
        <f t="shared" si="6"/>
        <v>164934</v>
      </c>
      <c r="O12" s="29"/>
    </row>
    <row r="13" spans="1:15" s="6" customFormat="1">
      <c r="A13" s="19">
        <v>8</v>
      </c>
      <c r="B13" s="31" t="s">
        <v>23</v>
      </c>
      <c r="C13" s="18" t="s">
        <v>40</v>
      </c>
      <c r="D13" s="20">
        <v>32</v>
      </c>
      <c r="E13" s="16">
        <v>16940</v>
      </c>
      <c r="F13" s="9">
        <f t="shared" si="0"/>
        <v>542080</v>
      </c>
      <c r="G13" s="16">
        <v>17278.8</v>
      </c>
      <c r="H13" s="9">
        <f t="shared" si="1"/>
        <v>552921.59999999998</v>
      </c>
      <c r="I13" s="16">
        <v>17617.599999999999</v>
      </c>
      <c r="J13" s="9">
        <f t="shared" si="2"/>
        <v>563763.19999999995</v>
      </c>
      <c r="K13" s="30">
        <f t="shared" si="3"/>
        <v>17278.8</v>
      </c>
      <c r="L13" s="7">
        <f t="shared" si="4"/>
        <v>338.79999999999927</v>
      </c>
      <c r="M13" s="10">
        <f t="shared" si="5"/>
        <v>1.960784313725486E-2</v>
      </c>
      <c r="N13" s="11">
        <f t="shared" si="6"/>
        <v>552921.59999999998</v>
      </c>
      <c r="O13" s="29"/>
    </row>
    <row r="14" spans="1:15" s="6" customFormat="1">
      <c r="A14" s="19">
        <v>9</v>
      </c>
      <c r="B14" s="31" t="s">
        <v>24</v>
      </c>
      <c r="C14" s="18" t="s">
        <v>40</v>
      </c>
      <c r="D14" s="20">
        <v>8</v>
      </c>
      <c r="E14" s="16">
        <v>21450</v>
      </c>
      <c r="F14" s="9">
        <f t="shared" si="0"/>
        <v>171600</v>
      </c>
      <c r="G14" s="16">
        <v>21879</v>
      </c>
      <c r="H14" s="9">
        <f t="shared" si="1"/>
        <v>175032</v>
      </c>
      <c r="I14" s="16">
        <v>22308</v>
      </c>
      <c r="J14" s="9">
        <f t="shared" si="2"/>
        <v>178464</v>
      </c>
      <c r="K14" s="30">
        <f t="shared" si="3"/>
        <v>21879</v>
      </c>
      <c r="L14" s="7">
        <f t="shared" si="4"/>
        <v>429</v>
      </c>
      <c r="M14" s="10">
        <f t="shared" si="5"/>
        <v>1.9607843137254902E-2</v>
      </c>
      <c r="N14" s="11">
        <f t="shared" si="6"/>
        <v>175032</v>
      </c>
      <c r="O14" s="29"/>
    </row>
    <row r="15" spans="1:15" s="6" customFormat="1">
      <c r="A15" s="19">
        <v>10</v>
      </c>
      <c r="B15" s="31" t="s">
        <v>25</v>
      </c>
      <c r="C15" s="18" t="s">
        <v>40</v>
      </c>
      <c r="D15" s="20">
        <v>8</v>
      </c>
      <c r="E15" s="16">
        <v>21450</v>
      </c>
      <c r="F15" s="9">
        <f t="shared" si="0"/>
        <v>171600</v>
      </c>
      <c r="G15" s="16">
        <v>21879</v>
      </c>
      <c r="H15" s="9">
        <f t="shared" si="1"/>
        <v>175032</v>
      </c>
      <c r="I15" s="16">
        <v>22308</v>
      </c>
      <c r="J15" s="9">
        <f t="shared" si="2"/>
        <v>178464</v>
      </c>
      <c r="K15" s="30">
        <f t="shared" si="3"/>
        <v>21879</v>
      </c>
      <c r="L15" s="7">
        <f t="shared" si="4"/>
        <v>429</v>
      </c>
      <c r="M15" s="10">
        <f t="shared" si="5"/>
        <v>1.9607843137254902E-2</v>
      </c>
      <c r="N15" s="11">
        <f t="shared" si="6"/>
        <v>175032</v>
      </c>
      <c r="O15" s="29"/>
    </row>
    <row r="16" spans="1:15" s="6" customFormat="1">
      <c r="A16" s="19">
        <v>11</v>
      </c>
      <c r="B16" s="31" t="s">
        <v>26</v>
      </c>
      <c r="C16" s="18" t="s">
        <v>40</v>
      </c>
      <c r="D16" s="20">
        <v>3</v>
      </c>
      <c r="E16" s="16">
        <v>21450</v>
      </c>
      <c r="F16" s="9">
        <f t="shared" si="0"/>
        <v>64350</v>
      </c>
      <c r="G16" s="16">
        <v>21879</v>
      </c>
      <c r="H16" s="9">
        <f t="shared" si="1"/>
        <v>65637</v>
      </c>
      <c r="I16" s="16">
        <v>22308</v>
      </c>
      <c r="J16" s="9">
        <f t="shared" si="2"/>
        <v>66924</v>
      </c>
      <c r="K16" s="30">
        <f t="shared" si="3"/>
        <v>21879</v>
      </c>
      <c r="L16" s="7">
        <f t="shared" si="4"/>
        <v>429</v>
      </c>
      <c r="M16" s="10">
        <f t="shared" si="5"/>
        <v>1.9607843137254902E-2</v>
      </c>
      <c r="N16" s="11">
        <f t="shared" si="6"/>
        <v>65637</v>
      </c>
      <c r="O16" s="29"/>
    </row>
    <row r="17" spans="1:15" s="6" customFormat="1">
      <c r="A17" s="19">
        <v>12</v>
      </c>
      <c r="B17" s="31" t="s">
        <v>27</v>
      </c>
      <c r="C17" s="18" t="s">
        <v>40</v>
      </c>
      <c r="D17" s="20">
        <v>1</v>
      </c>
      <c r="E17" s="16">
        <v>12100</v>
      </c>
      <c r="F17" s="9">
        <f t="shared" si="0"/>
        <v>12100</v>
      </c>
      <c r="G17" s="16">
        <v>12342</v>
      </c>
      <c r="H17" s="9">
        <f t="shared" si="1"/>
        <v>12342</v>
      </c>
      <c r="I17" s="16">
        <v>12584</v>
      </c>
      <c r="J17" s="9">
        <f t="shared" si="2"/>
        <v>12584</v>
      </c>
      <c r="K17" s="30">
        <f t="shared" si="3"/>
        <v>12342</v>
      </c>
      <c r="L17" s="7">
        <f t="shared" si="4"/>
        <v>242</v>
      </c>
      <c r="M17" s="10">
        <f t="shared" si="5"/>
        <v>1.9607843137254902E-2</v>
      </c>
      <c r="N17" s="11">
        <f t="shared" si="6"/>
        <v>12342</v>
      </c>
      <c r="O17" s="29"/>
    </row>
    <row r="18" spans="1:15" s="6" customFormat="1">
      <c r="A18" s="19">
        <v>13</v>
      </c>
      <c r="B18" s="31" t="s">
        <v>28</v>
      </c>
      <c r="C18" s="18" t="s">
        <v>40</v>
      </c>
      <c r="D18" s="20">
        <v>1</v>
      </c>
      <c r="E18" s="16">
        <v>11232</v>
      </c>
      <c r="F18" s="9">
        <f t="shared" si="0"/>
        <v>11232</v>
      </c>
      <c r="G18" s="16">
        <v>11456.54</v>
      </c>
      <c r="H18" s="9">
        <f t="shared" si="1"/>
        <v>11456.54</v>
      </c>
      <c r="I18" s="16">
        <v>11681.28</v>
      </c>
      <c r="J18" s="9">
        <f t="shared" si="2"/>
        <v>11681.28</v>
      </c>
      <c r="K18" s="30">
        <f t="shared" si="3"/>
        <v>11456.606666666667</v>
      </c>
      <c r="L18" s="7">
        <f t="shared" si="4"/>
        <v>224.64000741927845</v>
      </c>
      <c r="M18" s="10">
        <f t="shared" si="5"/>
        <v>1.9607900834448227E-2</v>
      </c>
      <c r="N18" s="11">
        <f t="shared" si="6"/>
        <v>11456.61</v>
      </c>
      <c r="O18" s="29"/>
    </row>
    <row r="19" spans="1:15" s="6" customFormat="1">
      <c r="A19" s="19">
        <v>14</v>
      </c>
      <c r="B19" s="31" t="s">
        <v>29</v>
      </c>
      <c r="C19" s="18" t="s">
        <v>39</v>
      </c>
      <c r="D19" s="20">
        <v>8</v>
      </c>
      <c r="E19" s="16">
        <v>36600</v>
      </c>
      <c r="F19" s="9">
        <f t="shared" si="0"/>
        <v>292800</v>
      </c>
      <c r="G19" s="16">
        <v>37332</v>
      </c>
      <c r="H19" s="9">
        <f t="shared" si="1"/>
        <v>298656</v>
      </c>
      <c r="I19" s="16">
        <v>38064</v>
      </c>
      <c r="J19" s="9">
        <f t="shared" si="2"/>
        <v>304512</v>
      </c>
      <c r="K19" s="30">
        <f t="shared" si="3"/>
        <v>37332</v>
      </c>
      <c r="L19" s="7">
        <f t="shared" si="4"/>
        <v>732</v>
      </c>
      <c r="M19" s="10">
        <f t="shared" si="5"/>
        <v>1.9607843137254902E-2</v>
      </c>
      <c r="N19" s="11">
        <f t="shared" si="6"/>
        <v>298656</v>
      </c>
      <c r="O19" s="29"/>
    </row>
    <row r="20" spans="1:15" s="6" customFormat="1">
      <c r="A20" s="19">
        <v>15</v>
      </c>
      <c r="B20" s="31" t="s">
        <v>30</v>
      </c>
      <c r="C20" s="18" t="s">
        <v>40</v>
      </c>
      <c r="D20" s="20">
        <v>1</v>
      </c>
      <c r="E20" s="16">
        <v>36120</v>
      </c>
      <c r="F20" s="9">
        <f t="shared" si="0"/>
        <v>36120</v>
      </c>
      <c r="G20" s="16">
        <v>36842.400000000001</v>
      </c>
      <c r="H20" s="9">
        <f t="shared" si="1"/>
        <v>36842.400000000001</v>
      </c>
      <c r="I20" s="16">
        <v>37564.800000000003</v>
      </c>
      <c r="J20" s="9">
        <f t="shared" si="2"/>
        <v>37564.800000000003</v>
      </c>
      <c r="K20" s="30">
        <f t="shared" si="3"/>
        <v>36842.400000000001</v>
      </c>
      <c r="L20" s="7">
        <f t="shared" si="4"/>
        <v>722.40000000000146</v>
      </c>
      <c r="M20" s="10">
        <f t="shared" si="5"/>
        <v>1.960784313725494E-2</v>
      </c>
      <c r="N20" s="11">
        <f t="shared" si="6"/>
        <v>36842.400000000001</v>
      </c>
      <c r="O20" s="29"/>
    </row>
    <row r="21" spans="1:15" s="6" customFormat="1" ht="63.75">
      <c r="A21" s="19">
        <v>16</v>
      </c>
      <c r="B21" s="31" t="s">
        <v>31</v>
      </c>
      <c r="C21" s="18" t="s">
        <v>40</v>
      </c>
      <c r="D21" s="20">
        <v>25</v>
      </c>
      <c r="E21" s="16">
        <v>346</v>
      </c>
      <c r="F21" s="9">
        <f t="shared" si="0"/>
        <v>8650</v>
      </c>
      <c r="G21" s="16">
        <v>352.92</v>
      </c>
      <c r="H21" s="9">
        <f t="shared" si="1"/>
        <v>8823</v>
      </c>
      <c r="I21" s="16">
        <v>359.84</v>
      </c>
      <c r="J21" s="9">
        <f t="shared" si="2"/>
        <v>8996</v>
      </c>
      <c r="K21" s="30">
        <f t="shared" si="3"/>
        <v>352.92</v>
      </c>
      <c r="L21" s="7">
        <f t="shared" si="4"/>
        <v>6.9199999999999875</v>
      </c>
      <c r="M21" s="10">
        <f t="shared" si="5"/>
        <v>1.9607843137254867E-2</v>
      </c>
      <c r="N21" s="11">
        <f t="shared" si="6"/>
        <v>8823</v>
      </c>
      <c r="O21" s="29"/>
    </row>
    <row r="22" spans="1:15" s="6" customFormat="1">
      <c r="A22" s="19">
        <v>17</v>
      </c>
      <c r="B22" s="31" t="s">
        <v>32</v>
      </c>
      <c r="C22" s="18" t="s">
        <v>40</v>
      </c>
      <c r="D22" s="20">
        <v>1</v>
      </c>
      <c r="E22" s="16">
        <v>82200</v>
      </c>
      <c r="F22" s="9">
        <f t="shared" si="0"/>
        <v>82200</v>
      </c>
      <c r="G22" s="16">
        <v>83844</v>
      </c>
      <c r="H22" s="9">
        <f t="shared" si="1"/>
        <v>83844</v>
      </c>
      <c r="I22" s="16">
        <v>85488</v>
      </c>
      <c r="J22" s="9">
        <f t="shared" si="2"/>
        <v>85488</v>
      </c>
      <c r="K22" s="30">
        <f t="shared" si="3"/>
        <v>83844</v>
      </c>
      <c r="L22" s="7">
        <f t="shared" si="4"/>
        <v>1644</v>
      </c>
      <c r="M22" s="10">
        <f t="shared" si="5"/>
        <v>1.9607843137254902E-2</v>
      </c>
      <c r="N22" s="11">
        <f t="shared" si="6"/>
        <v>83844</v>
      </c>
      <c r="O22" s="29"/>
    </row>
    <row r="23" spans="1:15" s="6" customFormat="1" ht="25.5">
      <c r="A23" s="19">
        <v>18</v>
      </c>
      <c r="B23" s="31" t="s">
        <v>33</v>
      </c>
      <c r="C23" s="18" t="s">
        <v>39</v>
      </c>
      <c r="D23" s="20">
        <v>1</v>
      </c>
      <c r="E23" s="16">
        <v>46310</v>
      </c>
      <c r="F23" s="9">
        <f t="shared" si="0"/>
        <v>46310</v>
      </c>
      <c r="G23" s="16">
        <v>47236.2</v>
      </c>
      <c r="H23" s="9">
        <f t="shared" si="1"/>
        <v>47236.2</v>
      </c>
      <c r="I23" s="16">
        <v>48162.400000000001</v>
      </c>
      <c r="J23" s="9">
        <f t="shared" si="2"/>
        <v>48162.400000000001</v>
      </c>
      <c r="K23" s="30">
        <f t="shared" si="3"/>
        <v>47236.200000000004</v>
      </c>
      <c r="L23" s="7">
        <f t="shared" si="4"/>
        <v>926.20000000000073</v>
      </c>
      <c r="M23" s="10">
        <f t="shared" si="5"/>
        <v>1.9607843137254916E-2</v>
      </c>
      <c r="N23" s="11">
        <f t="shared" si="6"/>
        <v>47236.2</v>
      </c>
      <c r="O23" s="29"/>
    </row>
    <row r="24" spans="1:15" s="6" customFormat="1" ht="25.5">
      <c r="A24" s="19">
        <v>19</v>
      </c>
      <c r="B24" s="31" t="s">
        <v>34</v>
      </c>
      <c r="C24" s="18" t="s">
        <v>39</v>
      </c>
      <c r="D24" s="20">
        <v>1</v>
      </c>
      <c r="E24" s="16">
        <v>46310</v>
      </c>
      <c r="F24" s="9">
        <f t="shared" si="0"/>
        <v>46310</v>
      </c>
      <c r="G24" s="16">
        <v>47236.2</v>
      </c>
      <c r="H24" s="9">
        <f t="shared" si="1"/>
        <v>47236.2</v>
      </c>
      <c r="I24" s="16">
        <v>48152.4</v>
      </c>
      <c r="J24" s="9">
        <f t="shared" si="2"/>
        <v>48152.4</v>
      </c>
      <c r="K24" s="30">
        <f t="shared" si="3"/>
        <v>47232.866666666669</v>
      </c>
      <c r="L24" s="7">
        <f t="shared" si="4"/>
        <v>921.20452307472669</v>
      </c>
      <c r="M24" s="10">
        <f t="shared" si="5"/>
        <v>1.9503464178362948E-2</v>
      </c>
      <c r="N24" s="11">
        <f t="shared" si="6"/>
        <v>47232.87</v>
      </c>
      <c r="O24" s="29"/>
    </row>
    <row r="25" spans="1:15" s="6" customFormat="1" ht="25.5">
      <c r="A25" s="19">
        <v>20</v>
      </c>
      <c r="B25" s="31" t="s">
        <v>35</v>
      </c>
      <c r="C25" s="18" t="s">
        <v>39</v>
      </c>
      <c r="D25" s="20">
        <v>1</v>
      </c>
      <c r="E25" s="16">
        <v>46310</v>
      </c>
      <c r="F25" s="9">
        <f t="shared" si="0"/>
        <v>46310</v>
      </c>
      <c r="G25" s="16">
        <v>47236.2</v>
      </c>
      <c r="H25" s="9">
        <f t="shared" si="1"/>
        <v>47236.2</v>
      </c>
      <c r="I25" s="16">
        <v>48152.4</v>
      </c>
      <c r="J25" s="9">
        <f t="shared" si="2"/>
        <v>48152.4</v>
      </c>
      <c r="K25" s="30">
        <f t="shared" si="3"/>
        <v>47232.866666666669</v>
      </c>
      <c r="L25" s="7">
        <f t="shared" si="4"/>
        <v>921.20452307472669</v>
      </c>
      <c r="M25" s="10">
        <f t="shared" si="5"/>
        <v>1.9503464178362948E-2</v>
      </c>
      <c r="N25" s="11">
        <f t="shared" si="6"/>
        <v>47232.87</v>
      </c>
      <c r="O25" s="29"/>
    </row>
    <row r="26" spans="1:15" s="6" customFormat="1" ht="25.5">
      <c r="A26" s="19">
        <v>21</v>
      </c>
      <c r="B26" s="31" t="s">
        <v>36</v>
      </c>
      <c r="C26" s="18" t="s">
        <v>39</v>
      </c>
      <c r="D26" s="20">
        <v>1</v>
      </c>
      <c r="E26" s="16">
        <v>46310</v>
      </c>
      <c r="F26" s="9">
        <f t="shared" si="0"/>
        <v>46310</v>
      </c>
      <c r="G26" s="16">
        <v>47236.2</v>
      </c>
      <c r="H26" s="9">
        <f t="shared" si="1"/>
        <v>47236.2</v>
      </c>
      <c r="I26" s="16">
        <v>48152.4</v>
      </c>
      <c r="J26" s="9">
        <f t="shared" si="2"/>
        <v>48152.4</v>
      </c>
      <c r="K26" s="30">
        <f t="shared" si="3"/>
        <v>47232.866666666669</v>
      </c>
      <c r="L26" s="7">
        <f t="shared" si="4"/>
        <v>921.20452307472669</v>
      </c>
      <c r="M26" s="10">
        <f t="shared" si="5"/>
        <v>1.9503464178362948E-2</v>
      </c>
      <c r="N26" s="11">
        <f t="shared" si="6"/>
        <v>47232.87</v>
      </c>
      <c r="O26" s="29"/>
    </row>
    <row r="27" spans="1:15" s="6" customFormat="1">
      <c r="A27" s="19">
        <v>22</v>
      </c>
      <c r="B27" s="31" t="s">
        <v>37</v>
      </c>
      <c r="C27" s="18" t="s">
        <v>40</v>
      </c>
      <c r="D27" s="20">
        <v>1</v>
      </c>
      <c r="E27" s="16">
        <v>93280</v>
      </c>
      <c r="F27" s="9">
        <f t="shared" si="0"/>
        <v>93280</v>
      </c>
      <c r="G27" s="16">
        <v>95145.8</v>
      </c>
      <c r="H27" s="9">
        <f t="shared" si="1"/>
        <v>95145.8</v>
      </c>
      <c r="I27" s="16">
        <v>97011.199999999997</v>
      </c>
      <c r="J27" s="9">
        <f t="shared" si="2"/>
        <v>97011.199999999997</v>
      </c>
      <c r="K27" s="30">
        <f t="shared" si="3"/>
        <v>95145.666666666672</v>
      </c>
      <c r="L27" s="7">
        <f t="shared" si="4"/>
        <v>1865.6000035734692</v>
      </c>
      <c r="M27" s="10">
        <f t="shared" si="5"/>
        <v>1.9607829435989054E-2</v>
      </c>
      <c r="N27" s="11">
        <f t="shared" si="6"/>
        <v>95145.67</v>
      </c>
      <c r="O27" s="29"/>
    </row>
    <row r="28" spans="1:15" s="6" customFormat="1">
      <c r="A28" s="19">
        <v>23</v>
      </c>
      <c r="B28" s="31" t="s">
        <v>38</v>
      </c>
      <c r="C28" s="18" t="s">
        <v>40</v>
      </c>
      <c r="D28" s="20">
        <v>1</v>
      </c>
      <c r="E28" s="16">
        <v>38940</v>
      </c>
      <c r="F28" s="9">
        <f t="shared" si="0"/>
        <v>38940</v>
      </c>
      <c r="G28" s="33">
        <v>39718.800000000003</v>
      </c>
      <c r="H28" s="9">
        <f t="shared" si="1"/>
        <v>39718.800000000003</v>
      </c>
      <c r="I28" s="16">
        <v>40497.599999999999</v>
      </c>
      <c r="J28" s="9">
        <f t="shared" si="2"/>
        <v>40497.599999999999</v>
      </c>
      <c r="K28" s="30">
        <f t="shared" si="3"/>
        <v>39718.799999999996</v>
      </c>
      <c r="L28" s="7">
        <f t="shared" si="4"/>
        <v>778.79999999999927</v>
      </c>
      <c r="M28" s="10">
        <f t="shared" si="5"/>
        <v>1.9607843137254884E-2</v>
      </c>
      <c r="N28" s="11">
        <f t="shared" si="6"/>
        <v>39718.800000000003</v>
      </c>
      <c r="O28" s="29"/>
    </row>
    <row r="29" spans="1:15">
      <c r="A29" s="12"/>
      <c r="B29" s="21" t="s">
        <v>10</v>
      </c>
      <c r="C29" s="13"/>
      <c r="D29" s="14"/>
      <c r="E29" s="15"/>
      <c r="F29" s="15">
        <f>SUM(F6:F28)</f>
        <v>2532442</v>
      </c>
      <c r="G29" s="32"/>
      <c r="H29" s="15">
        <f>SUM(H6:H28)</f>
        <v>2583090.9400000004</v>
      </c>
      <c r="I29" s="15"/>
      <c r="J29" s="15">
        <f>SUM(J6:J28)</f>
        <v>2633709.6799999997</v>
      </c>
      <c r="K29" s="15"/>
      <c r="L29" s="15"/>
      <c r="M29" s="15"/>
      <c r="N29" s="15">
        <f>SUM(N6:N28)</f>
        <v>2583080.89</v>
      </c>
    </row>
    <row r="33" spans="1:95" s="24" customFormat="1" ht="47.25" customHeight="1">
      <c r="A33" s="22"/>
      <c r="B33" s="38" t="s">
        <v>42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</row>
    <row r="34" spans="1:95" s="24" customFormat="1" ht="15">
      <c r="A34" s="25"/>
      <c r="B34" s="26"/>
      <c r="C34" s="26"/>
      <c r="D34" s="27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</row>
  </sheetData>
  <mergeCells count="16">
    <mergeCell ref="A1:N1"/>
    <mergeCell ref="B33:N33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2022-11-10T08:40:50Z</cp:lastPrinted>
  <dcterms:created xsi:type="dcterms:W3CDTF">2018-12-14T15:08:00Z</dcterms:created>
  <dcterms:modified xsi:type="dcterms:W3CDTF">2022-12-14T06:06:18Z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