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Обоснование по пост." sheetId="1" r:id="rId1"/>
    <sheet name="диз.топливо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<sst xmlns="http://schemas.openxmlformats.org/spreadsheetml/2006/main" count="52" uniqueCount="30">
  <si>
    <t xml:space="preserve">Обоснование начальной (максимальной) цены договора (с НДС)
</t>
  </si>
  <si>
    <t>№</t>
  </si>
  <si>
    <t>Наименование предмета контракта</t>
  </si>
  <si>
    <t>Используемый метод определения НМЦК</t>
  </si>
  <si>
    <t>Ед. изм</t>
  </si>
  <si>
    <t>Кол-во</t>
  </si>
  <si>
    <t xml:space="preserve">Коммерческие предложения (руб./ед.изм.) 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</si>
  <si>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</si>
  <si>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</si>
  <si>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</si>
  <si>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 xml:space="preserve">Поставщик № 1 </t>
  </si>
  <si>
    <t xml:space="preserve">Поставщик № 2 </t>
  </si>
  <si>
    <t xml:space="preserve">Поставщик № 3 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</si>
  <si>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</si>
  <si>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</si>
  <si>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</si>
  <si>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</si>
  <si>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color indexed="8"/>
        <rFont val="Times New Roman"/>
        <charset val="204"/>
      </rPr>
      <t xml:space="preserve">коэффициент вариации цен V (%)           </t>
    </r>
    <r>
      <rPr>
        <i/>
        <sz val="10"/>
        <color indexed="8"/>
        <rFont val="Times New Roman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</si>
  <si>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charset val="204"/>
      </rPr>
      <t>Расчет Н(М)ЦК по формуле</t>
    </r>
    <r>
      <rPr>
        <sz val="10"/>
        <color indexed="8"/>
        <rFont val="Times New Roman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</si>
  <si>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</si>
  <si>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</si>
  <si>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</si>
  <si>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Лот №1</t>
  </si>
  <si>
    <t>Оказание услуг по исследованию питьевой воды с водозаборных сооружений, резервуаров и распределительной сети на территории городского округа Кашира МО</t>
  </si>
  <si>
    <t>усл.ед.</t>
  </si>
  <si>
    <t>Директор</t>
  </si>
  <si>
    <t>А.А. Гаврилов</t>
  </si>
  <si>
    <t>Коммерческие предложения (руб./ед.изм.) без НДС</t>
  </si>
  <si>
    <t>Дизельное топливо</t>
  </si>
  <si>
    <t>литр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</si>
</sst>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 ##0.00_р_._-;\-* #\ ##0.00_р_._-;_-* &quot;-&quot;??_р_._-;_-@_-"/>
    <numFmt numFmtId="177" formatCode="_-* #\ ##0.00&quot;р.&quot;_-;\-* #\ ##0.00&quot;р.&quot;_-;_-* &quot;-&quot;??&quot;р.&quot;_-;_-@_-"/>
    <numFmt numFmtId="178" formatCode="_-* #\ ##0_р_._-;\-* #\ ##0_р_._-;_-* &quot;-&quot;_р_._-;_-@_-"/>
    <numFmt numFmtId="179" formatCode="_-* #\ ##0&quot;р.&quot;_-;\-* #\ ##0&quot;р.&quot;_-;_-* &quot;-&quot;&quot;р.&quot;_-;_-@_-"/>
    <numFmt numFmtId="180" formatCode="[$-419]0.00"/>
    <numFmt numFmtId="181" formatCode="#\ ##0.00&quot;р.&quot;"/>
    <numFmt numFmtId="182" formatCode="\ #\ ##0.00[$р.-419]\ ;\-#\ ##0.00[$р.-419]\ ;&quot; -&quot;#[$р.-419]\ ;@\ "/>
    <numFmt numFmtId="183" formatCode="0.00000"/>
    <numFmt numFmtId="184" formatCode="#\ ##0.00"/>
  </numFmts>
  <fonts count="32">
    <font>
      <sz val="10"/>
      <name val="Arial"/>
      <charset val="204"/>
    </font>
    <font>
      <b/>
      <sz val="12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name val="Arial"/>
      <charset val="204"/>
    </font>
    <font>
      <sz val="8"/>
      <color indexed="8"/>
      <name val="Times New Roman"/>
      <charset val="204"/>
    </font>
    <font>
      <sz val="10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Times New Roman"/>
      <charset val="204"/>
    </font>
    <font>
      <sz val="10"/>
      <color indexed="8"/>
      <name val="Times New Roman"/>
      <charset val="204"/>
    </font>
    <font>
      <b/>
      <sz val="8"/>
      <color indexed="8"/>
      <name val="Times New Roman"/>
      <charset val="204"/>
    </font>
    <font>
      <sz val="11"/>
      <color indexed="8"/>
      <name val="Calibri"/>
      <charset val="204"/>
    </font>
    <font>
      <b/>
      <sz val="14"/>
      <color indexed="8"/>
      <name val="Times New Roman"/>
      <charset val="204"/>
    </font>
    <font>
      <u/>
      <sz val="11"/>
      <color rgb="FF0000FF"/>
      <name val="Calibri"/>
      <charset val="204"/>
      <scheme val="minor"/>
    </font>
    <font>
      <u/>
      <sz val="11"/>
      <color rgb="FF800080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8"/>
      <color theme="3"/>
      <name val="Cambria"/>
      <charset val="204"/>
      <scheme val="major"/>
    </font>
    <font>
      <i/>
      <sz val="11"/>
      <color rgb="FF7F7F7F"/>
      <name val="Calibri"/>
      <charset val="204"/>
      <scheme val="minor"/>
    </font>
    <font>
      <b/>
      <sz val="15"/>
      <color theme="3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sz val="11"/>
      <color rgb="FF3F3F76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b/>
      <sz val="11"/>
      <color theme="0"/>
      <name val="Calibri"/>
      <charset val="204"/>
      <scheme val="minor"/>
    </font>
    <font>
      <sz val="11"/>
      <color rgb="FFFA7D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6100"/>
      <name val="Calibri"/>
      <charset val="204"/>
      <scheme val="minor"/>
    </font>
    <font>
      <sz val="11"/>
      <color rgb="FF9C0006"/>
      <name val="Calibri"/>
      <charset val="204"/>
      <scheme val="minor"/>
    </font>
    <font>
      <sz val="11"/>
      <color rgb="FF9C6500"/>
      <name val="Calibri"/>
      <charset val="204"/>
      <scheme val="minor"/>
    </font>
    <font>
      <sz val="11"/>
      <color theme="0"/>
      <name val="Calibri"/>
      <charset val="204"/>
      <scheme val="minor"/>
    </font>
    <font>
      <sz val="11"/>
      <color theme="1"/>
      <name val="Calibri"/>
      <charset val="204"/>
      <scheme val="minor"/>
    </font>
    <font>
      <i/>
      <sz val="10"/>
      <color indexed="8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ill="0" applyBorder="0" applyAlignment="0" applyProtection="0"/>
    <xf numFmtId="177" fontId="0" fillId="0" borderId="0" applyFill="0" applyBorder="0" applyAlignment="0" applyProtection="0"/>
    <xf numFmtId="9" fontId="0" fillId="0" borderId="0" applyFill="0" applyBorder="0" applyAlignment="0" applyProtection="0"/>
    <xf numFmtId="178" fontId="0" fillId="0" borderId="0" applyFill="0" applyBorder="0" applyAlignment="0" applyProtection="0"/>
    <xf numFmtId="179" fontId="0" fillId="0" borderId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9" fillId="0" borderId="18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19" applyNumberFormat="0" applyAlignment="0" applyProtection="0"/>
    <xf numFmtId="0" fontId="21" fillId="4" borderId="20" applyNumberFormat="0" applyAlignment="0" applyProtection="0"/>
    <xf numFmtId="0" fontId="22" fillId="4" borderId="19" applyNumberFormat="0" applyAlignment="0" applyProtection="0"/>
    <xf numFmtId="0" fontId="23" fillId="5" borderId="21" applyNumberFormat="0" applyAlignment="0" applyProtection="0"/>
    <xf numFmtId="0" fontId="24" fillId="0" borderId="22" applyNumberFormat="0" applyFill="0" applyAlignment="0" applyProtection="0"/>
    <xf numFmtId="0" fontId="25" fillId="0" borderId="23" applyNumberFormat="0" applyFill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29" fillId="32" borderId="0" applyNumberFormat="0" applyBorder="0" applyAlignment="0" applyProtection="0"/>
    <xf numFmtId="0" fontId="10" fillId="0" borderId="0"/>
  </cellStyleXfs>
  <cellXfs count="62">
    <xf numFmtId="0" fontId="0" fillId="0" borderId="0" xfId="0"/>
    <xf numFmtId="0" fontId="1" fillId="0" borderId="0" xfId="49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1" xfId="49" applyFont="1" applyFill="1" applyBorder="1" applyAlignment="1">
      <alignment horizontal="center" vertical="top" wrapText="1"/>
    </xf>
    <xf numFmtId="0" fontId="2" fillId="0" borderId="2" xfId="49" applyFont="1" applyFill="1" applyBorder="1" applyAlignment="1">
      <alignment horizontal="center" vertical="top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top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49" applyFont="1" applyBorder="1" applyAlignment="1">
      <alignment vertical="top" wrapText="1"/>
    </xf>
    <xf numFmtId="180" fontId="5" fillId="0" borderId="8" xfId="49" applyNumberFormat="1" applyFont="1" applyBorder="1" applyAlignment="1">
      <alignment horizontal="center" vertical="center" wrapText="1"/>
    </xf>
    <xf numFmtId="0" fontId="6" fillId="0" borderId="9" xfId="49" applyFont="1" applyBorder="1" applyAlignment="1">
      <alignment horizontal="center" vertical="center" wrapText="1"/>
    </xf>
    <xf numFmtId="180" fontId="5" fillId="0" borderId="10" xfId="49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181" fontId="4" fillId="0" borderId="2" xfId="49" applyNumberFormat="1" applyFont="1" applyBorder="1" applyAlignment="1">
      <alignment horizontal="center" vertical="center" wrapText="1"/>
    </xf>
    <xf numFmtId="0" fontId="4" fillId="0" borderId="0" xfId="49" applyFont="1" applyBorder="1" applyAlignment="1">
      <alignment vertical="top" wrapText="1"/>
    </xf>
    <xf numFmtId="182" fontId="8" fillId="0" borderId="0" xfId="49" applyNumberFormat="1" applyFont="1" applyBorder="1" applyAlignment="1">
      <alignment horizontal="center" vertical="center" wrapText="1"/>
    </xf>
    <xf numFmtId="182" fontId="4" fillId="0" borderId="0" xfId="49" applyNumberFormat="1" applyFont="1" applyBorder="1" applyAlignment="1">
      <alignment vertical="center" wrapText="1"/>
    </xf>
    <xf numFmtId="180" fontId="5" fillId="0" borderId="0" xfId="49" applyNumberFormat="1" applyFont="1" applyBorder="1" applyAlignment="1">
      <alignment horizontal="center" vertical="center" wrapText="1"/>
    </xf>
    <xf numFmtId="0" fontId="4" fillId="0" borderId="0" xfId="49" applyNumberFormat="1" applyFont="1" applyBorder="1" applyAlignment="1">
      <alignment horizontal="center" wrapText="1"/>
    </xf>
    <xf numFmtId="182" fontId="4" fillId="0" borderId="0" xfId="49" applyNumberFormat="1" applyFont="1" applyBorder="1" applyAlignment="1">
      <alignment horizontal="center" vertical="center" wrapText="1"/>
    </xf>
    <xf numFmtId="2" fontId="2" fillId="0" borderId="2" xfId="49" applyNumberFormat="1" applyFont="1" applyFill="1" applyBorder="1" applyAlignment="1">
      <alignment horizontal="center" vertical="top" wrapText="1"/>
    </xf>
    <xf numFmtId="0" fontId="2" fillId="0" borderId="2" xfId="49" applyFont="1" applyBorder="1" applyAlignment="1">
      <alignment horizontal="center" vertical="top" wrapText="1"/>
    </xf>
    <xf numFmtId="0" fontId="2" fillId="0" borderId="4" xfId="49" applyFont="1" applyFill="1" applyBorder="1" applyAlignment="1">
      <alignment horizontal="center" vertical="top" wrapText="1"/>
    </xf>
    <xf numFmtId="182" fontId="4" fillId="0" borderId="2" xfId="49" applyNumberFormat="1" applyFont="1" applyBorder="1" applyAlignment="1">
      <alignment horizontal="center" vertical="center" wrapText="1"/>
    </xf>
    <xf numFmtId="183" fontId="4" fillId="0" borderId="2" xfId="49" applyNumberFormat="1" applyFont="1" applyBorder="1" applyAlignment="1">
      <alignment horizontal="center" vertical="center" wrapText="1"/>
    </xf>
    <xf numFmtId="0" fontId="4" fillId="0" borderId="2" xfId="49" applyNumberFormat="1" applyFont="1" applyBorder="1" applyAlignment="1">
      <alignment horizontal="center" vertical="center"/>
    </xf>
    <xf numFmtId="0" fontId="4" fillId="0" borderId="2" xfId="49" applyNumberFormat="1" applyFont="1" applyBorder="1" applyAlignment="1">
      <alignment horizontal="center" vertical="center" wrapText="1"/>
    </xf>
    <xf numFmtId="2" fontId="9" fillId="0" borderId="2" xfId="49" applyNumberFormat="1" applyFont="1" applyBorder="1" applyAlignment="1">
      <alignment horizontal="center" vertical="center" wrapText="1"/>
    </xf>
    <xf numFmtId="183" fontId="4" fillId="0" borderId="0" xfId="49" applyNumberFormat="1" applyFont="1" applyBorder="1" applyAlignment="1">
      <alignment horizontal="center" vertical="center" wrapText="1"/>
    </xf>
    <xf numFmtId="0" fontId="4" fillId="0" borderId="0" xfId="49" applyNumberFormat="1" applyFont="1" applyBorder="1" applyAlignment="1">
      <alignment horizontal="center" vertical="center"/>
    </xf>
    <xf numFmtId="0" fontId="4" fillId="0" borderId="0" xfId="49" applyNumberFormat="1" applyFont="1" applyBorder="1" applyAlignment="1">
      <alignment horizontal="center" vertical="center" wrapText="1"/>
    </xf>
    <xf numFmtId="2" fontId="4" fillId="0" borderId="0" xfId="49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84" fontId="4" fillId="0" borderId="12" xfId="49" applyNumberFormat="1" applyFont="1" applyBorder="1" applyAlignment="1">
      <alignment horizontal="center" vertical="center" wrapText="1"/>
    </xf>
    <xf numFmtId="184" fontId="9" fillId="0" borderId="13" xfId="49" applyNumberFormat="1" applyFont="1" applyBorder="1" applyAlignment="1">
      <alignment horizontal="center" vertical="center" wrapText="1"/>
    </xf>
    <xf numFmtId="0" fontId="8" fillId="0" borderId="0" xfId="49" applyFont="1" applyAlignment="1">
      <alignment vertical="top"/>
    </xf>
    <xf numFmtId="0" fontId="8" fillId="0" borderId="0" xfId="49" applyFont="1"/>
    <xf numFmtId="0" fontId="8" fillId="0" borderId="0" xfId="49" applyNumberFormat="1" applyFont="1"/>
    <xf numFmtId="0" fontId="2" fillId="0" borderId="7" xfId="49" applyFont="1" applyFill="1" applyBorder="1" applyAlignment="1">
      <alignment horizontal="center" vertical="center" wrapText="1"/>
    </xf>
    <xf numFmtId="180" fontId="5" fillId="0" borderId="2" xfId="49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0" xfId="49" applyFont="1" applyBorder="1" applyAlignment="1">
      <alignment horizontal="left"/>
    </xf>
    <xf numFmtId="0" fontId="10" fillId="0" borderId="0" xfId="49" applyBorder="1" applyAlignment="1"/>
    <xf numFmtId="0" fontId="11" fillId="0" borderId="0" xfId="49" applyFont="1" applyBorder="1" applyAlignment="1">
      <alignment wrapText="1"/>
    </xf>
    <xf numFmtId="0" fontId="8" fillId="0" borderId="0" xfId="49" applyFont="1" applyBorder="1" applyAlignment="1">
      <alignment vertical="top"/>
    </xf>
    <xf numFmtId="0" fontId="8" fillId="0" borderId="0" xfId="49" applyFont="1" applyBorder="1"/>
    <xf numFmtId="0" fontId="8" fillId="0" borderId="0" xfId="49" applyNumberFormat="1" applyFont="1" applyBorder="1"/>
    <xf numFmtId="0" fontId="8" fillId="0" borderId="0" xfId="49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1" fillId="0" borderId="0" xfId="49" applyFont="1" applyBorder="1"/>
    <xf numFmtId="0" fontId="11" fillId="0" borderId="0" xfId="49" applyFont="1"/>
    <xf numFmtId="0" fontId="4" fillId="0" borderId="0" xfId="49" applyFont="1" applyAlignment="1">
      <alignment horizontal="center" vertical="top"/>
    </xf>
    <xf numFmtId="184" fontId="4" fillId="0" borderId="2" xfId="49" applyNumberFormat="1" applyFont="1" applyBorder="1" applyAlignment="1">
      <alignment horizontal="center" vertical="center" wrapText="1"/>
    </xf>
    <xf numFmtId="184" fontId="9" fillId="0" borderId="14" xfId="49" applyNumberFormat="1" applyFont="1" applyBorder="1" applyAlignment="1">
      <alignment horizontal="center" vertical="center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Excel Built-in Normal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47625</xdr:colOff>
      <xdr:row>2</xdr:row>
      <xdr:rowOff>945515</xdr:rowOff>
    </xdr:from>
    <xdr:to>
      <xdr:col>13</xdr:col>
      <xdr:colOff>29210</xdr:colOff>
      <xdr:row>2</xdr:row>
      <xdr:rowOff>1297305</xdr:rowOff>
    </xdr:to>
    <xdr:pic>
      <xdr:nvPicPr>
        <xdr:cNvPr id="20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5200" y="1878965"/>
          <a:ext cx="791210" cy="35179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11</xdr:col>
      <xdr:colOff>47625</xdr:colOff>
      <xdr:row>2</xdr:row>
      <xdr:rowOff>922020</xdr:rowOff>
    </xdr:from>
    <xdr:to>
      <xdr:col>12</xdr:col>
      <xdr:colOff>161925</xdr:colOff>
      <xdr:row>2</xdr:row>
      <xdr:rowOff>1359535</xdr:rowOff>
    </xdr:to>
    <xdr:pic>
      <xdr:nvPicPr>
        <xdr:cNvPr id="2026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77000" y="1855470"/>
          <a:ext cx="952500" cy="43751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13</xdr:col>
      <xdr:colOff>38735</xdr:colOff>
      <xdr:row>2</xdr:row>
      <xdr:rowOff>1593850</xdr:rowOff>
    </xdr:from>
    <xdr:to>
      <xdr:col>14</xdr:col>
      <xdr:colOff>46990</xdr:colOff>
      <xdr:row>2</xdr:row>
      <xdr:rowOff>1960880</xdr:rowOff>
    </xdr:to>
    <xdr:pic>
      <xdr:nvPicPr>
        <xdr:cNvPr id="2027" name="Picture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15935" y="2527300"/>
          <a:ext cx="1417955" cy="36703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13</xdr:col>
      <xdr:colOff>276860</xdr:colOff>
      <xdr:row>2</xdr:row>
      <xdr:rowOff>1398905</xdr:rowOff>
    </xdr:from>
    <xdr:to>
      <xdr:col>13</xdr:col>
      <xdr:colOff>419735</xdr:colOff>
      <xdr:row>2</xdr:row>
      <xdr:rowOff>1624965</xdr:rowOff>
    </xdr:to>
    <xdr:pic>
      <xdr:nvPicPr>
        <xdr:cNvPr id="2028" name="Picture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54060" y="2332355"/>
          <a:ext cx="142875" cy="22606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12</xdr:col>
      <xdr:colOff>47625</xdr:colOff>
      <xdr:row>2</xdr:row>
      <xdr:rowOff>945515</xdr:rowOff>
    </xdr:from>
    <xdr:to>
      <xdr:col>13</xdr:col>
      <xdr:colOff>29210</xdr:colOff>
      <xdr:row>2</xdr:row>
      <xdr:rowOff>1297305</xdr:rowOff>
    </xdr:to>
    <xdr:pic>
      <xdr:nvPicPr>
        <xdr:cNvPr id="20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5200" y="1878965"/>
          <a:ext cx="791210" cy="35179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11</xdr:col>
      <xdr:colOff>47625</xdr:colOff>
      <xdr:row>2</xdr:row>
      <xdr:rowOff>922020</xdr:rowOff>
    </xdr:from>
    <xdr:to>
      <xdr:col>12</xdr:col>
      <xdr:colOff>161925</xdr:colOff>
      <xdr:row>2</xdr:row>
      <xdr:rowOff>1359535</xdr:rowOff>
    </xdr:to>
    <xdr:pic>
      <xdr:nvPicPr>
        <xdr:cNvPr id="2030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77000" y="1855470"/>
          <a:ext cx="952500" cy="43751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13</xdr:col>
      <xdr:colOff>38735</xdr:colOff>
      <xdr:row>2</xdr:row>
      <xdr:rowOff>1593850</xdr:rowOff>
    </xdr:from>
    <xdr:to>
      <xdr:col>14</xdr:col>
      <xdr:colOff>46990</xdr:colOff>
      <xdr:row>2</xdr:row>
      <xdr:rowOff>1960880</xdr:rowOff>
    </xdr:to>
    <xdr:pic>
      <xdr:nvPicPr>
        <xdr:cNvPr id="2031" name="Picture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15935" y="2527300"/>
          <a:ext cx="1417955" cy="36703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13</xdr:col>
      <xdr:colOff>276860</xdr:colOff>
      <xdr:row>2</xdr:row>
      <xdr:rowOff>1398905</xdr:rowOff>
    </xdr:from>
    <xdr:to>
      <xdr:col>13</xdr:col>
      <xdr:colOff>419735</xdr:colOff>
      <xdr:row>2</xdr:row>
      <xdr:rowOff>1624965</xdr:rowOff>
    </xdr:to>
    <xdr:pic>
      <xdr:nvPicPr>
        <xdr:cNvPr id="2032" name="Picture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54060" y="2332355"/>
          <a:ext cx="142875" cy="226060"/>
        </a:xfrm>
        <a:prstGeom prst="rect">
          <a:avLst/>
        </a:prstGeom>
        <a:noFill/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47625</xdr:colOff>
      <xdr:row>2</xdr:row>
      <xdr:rowOff>932815</xdr:rowOff>
    </xdr:from>
    <xdr:to>
      <xdr:col>13</xdr:col>
      <xdr:colOff>28575</xdr:colOff>
      <xdr:row>2</xdr:row>
      <xdr:rowOff>1296670</xdr:rowOff>
    </xdr:to>
    <xdr:pic>
      <xdr:nvPicPr>
        <xdr:cNvPr id="36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6875" y="2523490"/>
          <a:ext cx="590550" cy="36385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11</xdr:col>
      <xdr:colOff>47625</xdr:colOff>
      <xdr:row>2</xdr:row>
      <xdr:rowOff>916940</xdr:rowOff>
    </xdr:from>
    <xdr:to>
      <xdr:col>12</xdr:col>
      <xdr:colOff>161925</xdr:colOff>
      <xdr:row>2</xdr:row>
      <xdr:rowOff>1360170</xdr:rowOff>
    </xdr:to>
    <xdr:pic>
      <xdr:nvPicPr>
        <xdr:cNvPr id="3650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67275" y="2507615"/>
          <a:ext cx="723900" cy="44323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13</xdr:col>
      <xdr:colOff>38100</xdr:colOff>
      <xdr:row>2</xdr:row>
      <xdr:rowOff>1597025</xdr:rowOff>
    </xdr:from>
    <xdr:to>
      <xdr:col>14</xdr:col>
      <xdr:colOff>47625</xdr:colOff>
      <xdr:row>2</xdr:row>
      <xdr:rowOff>1960880</xdr:rowOff>
    </xdr:to>
    <xdr:pic>
      <xdr:nvPicPr>
        <xdr:cNvPr id="3651" name="Picture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76950" y="3187700"/>
          <a:ext cx="619125" cy="36385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13</xdr:col>
      <xdr:colOff>276225</xdr:colOff>
      <xdr:row>2</xdr:row>
      <xdr:rowOff>1391285</xdr:rowOff>
    </xdr:from>
    <xdr:to>
      <xdr:col>13</xdr:col>
      <xdr:colOff>419100</xdr:colOff>
      <xdr:row>2</xdr:row>
      <xdr:rowOff>1628775</xdr:rowOff>
    </xdr:to>
    <xdr:pic>
      <xdr:nvPicPr>
        <xdr:cNvPr id="3652" name="Picture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15075" y="2981960"/>
          <a:ext cx="142875" cy="23749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12</xdr:col>
      <xdr:colOff>47625</xdr:colOff>
      <xdr:row>2</xdr:row>
      <xdr:rowOff>932815</xdr:rowOff>
    </xdr:from>
    <xdr:to>
      <xdr:col>13</xdr:col>
      <xdr:colOff>28575</xdr:colOff>
      <xdr:row>2</xdr:row>
      <xdr:rowOff>1296670</xdr:rowOff>
    </xdr:to>
    <xdr:pic>
      <xdr:nvPicPr>
        <xdr:cNvPr id="36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6875" y="2523490"/>
          <a:ext cx="590550" cy="36385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11</xdr:col>
      <xdr:colOff>47625</xdr:colOff>
      <xdr:row>2</xdr:row>
      <xdr:rowOff>916940</xdr:rowOff>
    </xdr:from>
    <xdr:to>
      <xdr:col>12</xdr:col>
      <xdr:colOff>161925</xdr:colOff>
      <xdr:row>2</xdr:row>
      <xdr:rowOff>1360170</xdr:rowOff>
    </xdr:to>
    <xdr:pic>
      <xdr:nvPicPr>
        <xdr:cNvPr id="3654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67275" y="2507615"/>
          <a:ext cx="723900" cy="443230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13</xdr:col>
      <xdr:colOff>38100</xdr:colOff>
      <xdr:row>2</xdr:row>
      <xdr:rowOff>1597025</xdr:rowOff>
    </xdr:from>
    <xdr:to>
      <xdr:col>14</xdr:col>
      <xdr:colOff>47625</xdr:colOff>
      <xdr:row>2</xdr:row>
      <xdr:rowOff>1960880</xdr:rowOff>
    </xdr:to>
    <xdr:pic>
      <xdr:nvPicPr>
        <xdr:cNvPr id="3655" name="Picture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76950" y="3187700"/>
          <a:ext cx="619125" cy="363855"/>
        </a:xfrm>
        <a:prstGeom prst="rect">
          <a:avLst/>
        </a:prstGeom>
        <a:noFill/>
        <a:ln w="9360">
          <a:noFill/>
        </a:ln>
      </xdr:spPr>
    </xdr:pic>
    <xdr:clientData/>
  </xdr:twoCellAnchor>
  <xdr:twoCellAnchor>
    <xdr:from>
      <xdr:col>13</xdr:col>
      <xdr:colOff>276225</xdr:colOff>
      <xdr:row>2</xdr:row>
      <xdr:rowOff>1391285</xdr:rowOff>
    </xdr:from>
    <xdr:to>
      <xdr:col>13</xdr:col>
      <xdr:colOff>419100</xdr:colOff>
      <xdr:row>2</xdr:row>
      <xdr:rowOff>1628775</xdr:rowOff>
    </xdr:to>
    <xdr:pic>
      <xdr:nvPicPr>
        <xdr:cNvPr id="3656" name="Picture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15075" y="2981960"/>
          <a:ext cx="142875" cy="237490"/>
        </a:xfrm>
        <a:prstGeom prst="rect">
          <a:avLst/>
        </a:prstGeom>
        <a:noFill/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7"/>
  <sheetViews>
    <sheetView tabSelected="1" zoomScaleSheetLayoutView="60" topLeftCell="A3" workbookViewId="0">
      <selection activeCell="B9" sqref="B9:G9"/>
    </sheetView>
  </sheetViews>
  <sheetFormatPr defaultColWidth="9.14285714285714" defaultRowHeight="15" customHeight="1"/>
  <cols>
    <col min="1" max="1" width="3.14285714285714" style="43" customWidth="1"/>
    <col min="2" max="2" width="19.5714285714286" style="43" customWidth="1"/>
    <col min="3" max="3" width="9.14285714285714" style="44" hidden="1" customWidth="1"/>
    <col min="4" max="4" width="6.42857142857143" style="44" customWidth="1"/>
    <col min="5" max="5" width="8.85714285714286" style="45" customWidth="1"/>
    <col min="6" max="6" width="13.7142857142857" style="44" customWidth="1"/>
    <col min="7" max="7" width="15.2857142857143" style="44" customWidth="1"/>
    <col min="8" max="8" width="10.2857142857143" style="44" customWidth="1"/>
    <col min="9" max="9" width="9.14285714285714" style="44" hidden="1" customWidth="1"/>
    <col min="10" max="10" width="7.14285714285714" style="44" customWidth="1"/>
    <col min="11" max="11" width="12" style="44" customWidth="1"/>
    <col min="12" max="12" width="12.5714285714286" style="44" customWidth="1"/>
    <col min="13" max="13" width="12.1428571428571" style="44" customWidth="1"/>
    <col min="14" max="14" width="21.1428571428571" style="44" customWidth="1"/>
    <col min="15" max="15" width="11" style="44" customWidth="1"/>
    <col min="16" max="16" width="9.71428571428571" style="44"/>
    <col min="17" max="17" width="13.2857142857143" style="44" customWidth="1"/>
    <col min="18" max="16384" width="9.14285714285714" style="44"/>
  </cols>
  <sheetData>
    <row r="1" ht="34.5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9" customHeight="1" spans="1:17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/>
      <c r="H2" s="7"/>
      <c r="I2" s="7" t="s">
        <v>7</v>
      </c>
      <c r="J2" s="7"/>
      <c r="K2" s="28" t="s">
        <v>8</v>
      </c>
      <c r="L2" s="28"/>
      <c r="M2" s="28"/>
      <c r="N2" s="29" t="s">
        <v>9</v>
      </c>
      <c r="O2" s="29"/>
      <c r="P2" s="29"/>
      <c r="Q2" s="29"/>
    </row>
    <row r="3" ht="157.5" customHeight="1" spans="1:18">
      <c r="A3" s="8"/>
      <c r="B3" s="4"/>
      <c r="C3" s="5"/>
      <c r="D3" s="9"/>
      <c r="E3" s="10"/>
      <c r="F3" s="11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1" t="s">
        <v>15</v>
      </c>
      <c r="L3" s="11" t="s">
        <v>16</v>
      </c>
      <c r="M3" s="30" t="s">
        <v>17</v>
      </c>
      <c r="N3" s="11" t="s">
        <v>18</v>
      </c>
      <c r="O3" s="11" t="s">
        <v>19</v>
      </c>
      <c r="P3" s="11" t="s">
        <v>20</v>
      </c>
      <c r="Q3" s="11" t="s">
        <v>21</v>
      </c>
      <c r="R3" s="59"/>
    </row>
    <row r="4" ht="21" customHeight="1" spans="1:17">
      <c r="A4" s="5"/>
      <c r="B4" s="12"/>
      <c r="C4" s="13"/>
      <c r="D4" s="14" t="s">
        <v>22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0"/>
    </row>
    <row r="5" ht="147" customHeight="1" spans="1:17">
      <c r="A5" s="46">
        <v>1</v>
      </c>
      <c r="B5" s="12" t="s">
        <v>23</v>
      </c>
      <c r="C5" s="13"/>
      <c r="D5" s="47" t="s">
        <v>24</v>
      </c>
      <c r="E5" s="48">
        <v>1</v>
      </c>
      <c r="F5" s="21">
        <v>2280000</v>
      </c>
      <c r="G5" s="21">
        <v>2290000</v>
      </c>
      <c r="H5" s="21">
        <v>2270000</v>
      </c>
      <c r="I5" s="56"/>
      <c r="J5" s="31"/>
      <c r="K5" s="32">
        <f>AVERAGE(F5:H5)</f>
        <v>2280000</v>
      </c>
      <c r="L5" s="33">
        <f>SQRT(((SUM((POWER(H5-K5,2)),(POWER(G5-K5,2)),(POWER(F5-K5,2)))/(COLUMNS(F5:H5)-1))))</f>
        <v>10000</v>
      </c>
      <c r="M5" s="33">
        <f>L5/K5*100</f>
        <v>0.43859649122807</v>
      </c>
      <c r="N5" s="34">
        <f>((E5/3)*(SUM(F5:H5)))</f>
        <v>2280000</v>
      </c>
      <c r="O5" s="34">
        <f>N5/E5-0.01</f>
        <v>2279999.99</v>
      </c>
      <c r="P5" s="35">
        <f>ROUNDDOWN(O5,2)+0.01</f>
        <v>2280000</v>
      </c>
      <c r="Q5" s="60">
        <f>P5*E5</f>
        <v>2280000</v>
      </c>
    </row>
    <row r="6" s="59" customFormat="1" ht="34.5" customHeight="1" spans="1:17">
      <c r="A6" s="22"/>
      <c r="B6" s="23"/>
      <c r="C6" s="24"/>
      <c r="D6" s="25"/>
      <c r="E6" s="26"/>
      <c r="F6" s="27"/>
      <c r="G6" s="27"/>
      <c r="H6" s="27"/>
      <c r="I6" s="24"/>
      <c r="J6" s="24"/>
      <c r="K6" s="36"/>
      <c r="L6" s="37"/>
      <c r="M6" s="37"/>
      <c r="N6" s="38"/>
      <c r="O6" s="38"/>
      <c r="P6" s="39"/>
      <c r="Q6" s="61">
        <f>SUM(Q5:Q5)</f>
        <v>2280000</v>
      </c>
    </row>
    <row r="7" customHeight="1" spans="1:14">
      <c r="A7" s="22"/>
      <c r="B7" s="49"/>
      <c r="C7" s="49"/>
      <c r="D7" s="50"/>
      <c r="E7" s="50"/>
      <c r="F7" s="50"/>
      <c r="G7" s="51" t="s">
        <v>25</v>
      </c>
      <c r="H7" s="51"/>
      <c r="I7" s="51"/>
      <c r="J7" s="51"/>
      <c r="K7" s="51"/>
      <c r="L7" s="57"/>
      <c r="M7" s="58"/>
      <c r="N7" s="58" t="s">
        <v>26</v>
      </c>
    </row>
    <row r="8" ht="27.75" customHeight="1" spans="1:12">
      <c r="A8" s="22"/>
      <c r="B8" s="52"/>
      <c r="C8" s="53"/>
      <c r="D8" s="53"/>
      <c r="E8" s="54"/>
      <c r="F8" s="53"/>
      <c r="G8" s="53"/>
      <c r="H8" s="53"/>
      <c r="I8" s="53"/>
      <c r="J8" s="53"/>
      <c r="K8" s="53"/>
      <c r="L8" s="53"/>
    </row>
    <row r="9" customHeight="1" spans="1:12">
      <c r="A9" s="22"/>
      <c r="B9" s="52"/>
      <c r="C9" s="53"/>
      <c r="D9" s="53"/>
      <c r="E9" s="55"/>
      <c r="F9" s="55"/>
      <c r="G9" s="55"/>
      <c r="H9" s="53"/>
      <c r="I9" s="53"/>
      <c r="J9" s="53"/>
      <c r="K9" s="53"/>
      <c r="L9" s="53"/>
    </row>
    <row r="10" customHeight="1" spans="1:12">
      <c r="A10" s="22"/>
      <c r="B10" s="52"/>
      <c r="C10" s="53"/>
      <c r="D10" s="53"/>
      <c r="E10" s="54"/>
      <c r="F10" s="53"/>
      <c r="G10" s="53"/>
      <c r="H10" s="53"/>
      <c r="I10" s="53"/>
      <c r="J10" s="53"/>
      <c r="K10" s="53"/>
      <c r="L10" s="53"/>
    </row>
    <row r="11" customHeight="1" spans="1:12">
      <c r="A11" s="22"/>
      <c r="B11" s="52"/>
      <c r="C11" s="53"/>
      <c r="D11" s="53"/>
      <c r="E11" s="54"/>
      <c r="F11" s="53"/>
      <c r="G11" s="53"/>
      <c r="H11" s="53"/>
      <c r="I11" s="53"/>
      <c r="J11" s="53"/>
      <c r="K11" s="53"/>
      <c r="L11" s="53"/>
    </row>
    <row r="12" customHeight="1" spans="1:12">
      <c r="A12" s="22"/>
      <c r="B12" s="52"/>
      <c r="C12" s="53"/>
      <c r="D12" s="53"/>
      <c r="E12" s="54"/>
      <c r="F12" s="53"/>
      <c r="G12" s="53"/>
      <c r="H12" s="53"/>
      <c r="I12" s="53"/>
      <c r="J12" s="53"/>
      <c r="K12" s="53"/>
      <c r="L12" s="53"/>
    </row>
    <row r="13" customHeight="1" spans="1:12">
      <c r="A13" s="22"/>
      <c r="B13" s="52"/>
      <c r="C13" s="53"/>
      <c r="D13" s="53"/>
      <c r="E13" s="54"/>
      <c r="F13" s="53"/>
      <c r="G13" s="53"/>
      <c r="H13" s="53"/>
      <c r="I13" s="53"/>
      <c r="J13" s="53"/>
      <c r="K13" s="53"/>
      <c r="L13" s="53"/>
    </row>
    <row r="14" customHeight="1" spans="1:12">
      <c r="A14" s="22"/>
      <c r="B14" s="52"/>
      <c r="C14" s="53"/>
      <c r="D14" s="53"/>
      <c r="E14" s="54"/>
      <c r="F14" s="53"/>
      <c r="G14" s="53"/>
      <c r="H14" s="53"/>
      <c r="I14" s="53"/>
      <c r="J14" s="53"/>
      <c r="K14" s="53"/>
      <c r="L14" s="53"/>
    </row>
    <row r="15" customHeight="1" spans="1:12">
      <c r="A15" s="22"/>
      <c r="B15" s="52"/>
      <c r="C15" s="53"/>
      <c r="D15" s="53"/>
      <c r="E15" s="54"/>
      <c r="F15" s="53"/>
      <c r="G15" s="53"/>
      <c r="H15" s="53"/>
      <c r="I15" s="53"/>
      <c r="J15" s="53"/>
      <c r="K15" s="53"/>
      <c r="L15" s="53"/>
    </row>
    <row r="16" customHeight="1" spans="1:12">
      <c r="A16" s="22"/>
      <c r="B16" s="52"/>
      <c r="C16" s="53"/>
      <c r="D16" s="53"/>
      <c r="E16" s="54"/>
      <c r="F16" s="53"/>
      <c r="G16" s="53"/>
      <c r="H16" s="53"/>
      <c r="I16" s="53"/>
      <c r="J16" s="53"/>
      <c r="K16" s="53"/>
      <c r="L16" s="53"/>
    </row>
    <row r="17" customHeight="1" spans="1:12">
      <c r="A17" s="22"/>
      <c r="B17" s="52"/>
      <c r="C17" s="53"/>
      <c r="D17" s="53"/>
      <c r="E17" s="54"/>
      <c r="F17" s="53"/>
      <c r="G17" s="53"/>
      <c r="H17" s="53"/>
      <c r="I17" s="53"/>
      <c r="J17" s="53"/>
      <c r="K17" s="53"/>
      <c r="L17" s="53"/>
    </row>
    <row r="18" customHeight="1" spans="1:12">
      <c r="A18" s="22"/>
      <c r="B18" s="52"/>
      <c r="C18" s="53"/>
      <c r="D18" s="53"/>
      <c r="E18" s="54"/>
      <c r="F18" s="53"/>
      <c r="G18" s="53"/>
      <c r="H18" s="53"/>
      <c r="I18" s="53"/>
      <c r="J18" s="53"/>
      <c r="K18" s="53"/>
      <c r="L18" s="53"/>
    </row>
    <row r="19" customHeight="1" spans="1:12">
      <c r="A19" s="22"/>
      <c r="B19" s="52"/>
      <c r="C19" s="53"/>
      <c r="D19" s="53"/>
      <c r="E19" s="54"/>
      <c r="F19" s="53"/>
      <c r="G19" s="53"/>
      <c r="H19" s="53"/>
      <c r="I19" s="53"/>
      <c r="J19" s="53"/>
      <c r="K19" s="53"/>
      <c r="L19" s="53"/>
    </row>
    <row r="20" customHeight="1" spans="1:12">
      <c r="A20" s="22"/>
      <c r="B20" s="52"/>
      <c r="C20" s="53"/>
      <c r="D20" s="53"/>
      <c r="E20" s="54"/>
      <c r="F20" s="53"/>
      <c r="G20" s="53"/>
      <c r="H20" s="53"/>
      <c r="I20" s="53"/>
      <c r="J20" s="53"/>
      <c r="K20" s="53"/>
      <c r="L20" s="53"/>
    </row>
    <row r="21" customHeight="1" spans="1:12">
      <c r="A21" s="22"/>
      <c r="B21" s="52"/>
      <c r="C21" s="53"/>
      <c r="D21" s="53"/>
      <c r="E21" s="54"/>
      <c r="F21" s="53"/>
      <c r="G21" s="53"/>
      <c r="H21" s="53"/>
      <c r="I21" s="53"/>
      <c r="J21" s="53"/>
      <c r="K21" s="53"/>
      <c r="L21" s="53"/>
    </row>
    <row r="22" customHeight="1" spans="1:12">
      <c r="A22" s="22"/>
      <c r="B22" s="52"/>
      <c r="C22" s="53"/>
      <c r="D22" s="53"/>
      <c r="E22" s="54"/>
      <c r="F22" s="53"/>
      <c r="G22" s="53"/>
      <c r="H22" s="53"/>
      <c r="I22" s="53"/>
      <c r="J22" s="53"/>
      <c r="K22" s="53"/>
      <c r="L22" s="53"/>
    </row>
    <row r="23" customHeight="1" spans="1:12">
      <c r="A23" s="22"/>
      <c r="B23" s="52"/>
      <c r="C23" s="53"/>
      <c r="D23" s="53"/>
      <c r="E23" s="54"/>
      <c r="F23" s="53"/>
      <c r="G23" s="53"/>
      <c r="H23" s="53"/>
      <c r="I23" s="53"/>
      <c r="J23" s="53"/>
      <c r="K23" s="53"/>
      <c r="L23" s="53"/>
    </row>
    <row r="24" customHeight="1" spans="1:12">
      <c r="A24" s="22"/>
      <c r="B24" s="52"/>
      <c r="C24" s="53"/>
      <c r="D24" s="53"/>
      <c r="E24" s="54"/>
      <c r="F24" s="53"/>
      <c r="G24" s="53"/>
      <c r="H24" s="53"/>
      <c r="I24" s="53"/>
      <c r="J24" s="53"/>
      <c r="K24" s="53"/>
      <c r="L24" s="53"/>
    </row>
    <row r="25" customHeight="1" spans="1:12">
      <c r="A25" s="22"/>
      <c r="B25" s="52"/>
      <c r="C25" s="53"/>
      <c r="D25" s="53"/>
      <c r="E25" s="54"/>
      <c r="F25" s="53"/>
      <c r="G25" s="53"/>
      <c r="H25" s="53"/>
      <c r="I25" s="53"/>
      <c r="J25" s="53"/>
      <c r="K25" s="53"/>
      <c r="L25" s="53"/>
    </row>
    <row r="26" customHeight="1" spans="1:12">
      <c r="A26" s="22"/>
      <c r="B26" s="52"/>
      <c r="C26" s="53"/>
      <c r="D26" s="53"/>
      <c r="E26" s="54"/>
      <c r="F26" s="53"/>
      <c r="G26" s="53"/>
      <c r="H26" s="53"/>
      <c r="I26" s="53"/>
      <c r="J26" s="53"/>
      <c r="K26" s="53"/>
      <c r="L26" s="53"/>
    </row>
    <row r="27" customHeight="1" spans="1:12">
      <c r="A27" s="22"/>
      <c r="B27" s="52"/>
      <c r="C27" s="53"/>
      <c r="D27" s="53"/>
      <c r="E27" s="54"/>
      <c r="F27" s="53"/>
      <c r="G27" s="53"/>
      <c r="H27" s="53"/>
      <c r="I27" s="53"/>
      <c r="J27" s="53"/>
      <c r="K27" s="53"/>
      <c r="L27" s="53"/>
    </row>
    <row r="28" customHeight="1" spans="1:12">
      <c r="A28" s="22"/>
      <c r="B28" s="52"/>
      <c r="C28" s="53"/>
      <c r="D28" s="53"/>
      <c r="E28" s="54"/>
      <c r="F28" s="53"/>
      <c r="G28" s="53"/>
      <c r="H28" s="53"/>
      <c r="I28" s="53"/>
      <c r="J28" s="53"/>
      <c r="K28" s="53"/>
      <c r="L28" s="53"/>
    </row>
    <row r="29" customHeight="1" spans="1:12">
      <c r="A29" s="22"/>
      <c r="B29" s="52"/>
      <c r="C29" s="53"/>
      <c r="D29" s="53"/>
      <c r="E29" s="54"/>
      <c r="F29" s="53"/>
      <c r="G29" s="53"/>
      <c r="H29" s="53"/>
      <c r="I29" s="53"/>
      <c r="J29" s="53"/>
      <c r="K29" s="53"/>
      <c r="L29" s="53"/>
    </row>
    <row r="30" customHeight="1" spans="1:12">
      <c r="A30" s="22"/>
      <c r="B30" s="52"/>
      <c r="C30" s="53"/>
      <c r="D30" s="53"/>
      <c r="E30" s="54"/>
      <c r="F30" s="53"/>
      <c r="G30" s="53"/>
      <c r="H30" s="53"/>
      <c r="I30" s="53"/>
      <c r="J30" s="53"/>
      <c r="K30" s="53"/>
      <c r="L30" s="53"/>
    </row>
    <row r="31" customHeight="1" spans="1:12">
      <c r="A31" s="22"/>
      <c r="B31" s="52"/>
      <c r="C31" s="53"/>
      <c r="D31" s="53"/>
      <c r="E31" s="54"/>
      <c r="F31" s="53"/>
      <c r="G31" s="53"/>
      <c r="H31" s="53"/>
      <c r="I31" s="53"/>
      <c r="J31" s="53"/>
      <c r="K31" s="53"/>
      <c r="L31" s="53"/>
    </row>
    <row r="32" customHeight="1" spans="1:12">
      <c r="A32" s="22"/>
      <c r="B32" s="52"/>
      <c r="C32" s="53"/>
      <c r="D32" s="53"/>
      <c r="E32" s="54"/>
      <c r="F32" s="53"/>
      <c r="G32" s="53"/>
      <c r="H32" s="53"/>
      <c r="I32" s="53"/>
      <c r="J32" s="53"/>
      <c r="K32" s="53"/>
      <c r="L32" s="53"/>
    </row>
    <row r="33" customHeight="1" spans="1:12">
      <c r="A33" s="22"/>
      <c r="B33" s="52"/>
      <c r="C33" s="53"/>
      <c r="D33" s="53"/>
      <c r="E33" s="54"/>
      <c r="F33" s="53"/>
      <c r="G33" s="53"/>
      <c r="H33" s="53"/>
      <c r="I33" s="53"/>
      <c r="J33" s="53"/>
      <c r="K33" s="53"/>
      <c r="L33" s="53"/>
    </row>
    <row r="34" customHeight="1" spans="1:12">
      <c r="A34" s="22"/>
      <c r="B34" s="52"/>
      <c r="C34" s="53"/>
      <c r="D34" s="53"/>
      <c r="E34" s="54"/>
      <c r="F34" s="53"/>
      <c r="G34" s="53"/>
      <c r="H34" s="53"/>
      <c r="I34" s="53"/>
      <c r="J34" s="53"/>
      <c r="K34" s="53"/>
      <c r="L34" s="53"/>
    </row>
    <row r="35" customHeight="1" spans="1:12">
      <c r="A35" s="22"/>
      <c r="B35" s="52"/>
      <c r="C35" s="53"/>
      <c r="D35" s="53"/>
      <c r="E35" s="54"/>
      <c r="F35" s="53"/>
      <c r="G35" s="53"/>
      <c r="H35" s="53"/>
      <c r="I35" s="53"/>
      <c r="J35" s="53"/>
      <c r="K35" s="53"/>
      <c r="L35" s="53"/>
    </row>
    <row r="36" customHeight="1" spans="1:12">
      <c r="A36" s="22"/>
      <c r="B36" s="52"/>
      <c r="C36" s="53"/>
      <c r="D36" s="53"/>
      <c r="E36" s="54"/>
      <c r="F36" s="53"/>
      <c r="G36" s="53"/>
      <c r="H36" s="53"/>
      <c r="I36" s="53"/>
      <c r="J36" s="53"/>
      <c r="K36" s="53"/>
      <c r="L36" s="53"/>
    </row>
    <row r="37" customHeight="1" spans="1:12">
      <c r="A37" s="22"/>
      <c r="B37" s="52"/>
      <c r="C37" s="53"/>
      <c r="D37" s="53"/>
      <c r="E37" s="54"/>
      <c r="F37" s="53"/>
      <c r="G37" s="53"/>
      <c r="H37" s="53"/>
      <c r="I37" s="53"/>
      <c r="J37" s="53"/>
      <c r="K37" s="53"/>
      <c r="L37" s="53"/>
    </row>
    <row r="38" customHeight="1" spans="1:12">
      <c r="A38" s="22"/>
      <c r="B38" s="52"/>
      <c r="C38" s="53"/>
      <c r="D38" s="53"/>
      <c r="E38" s="54"/>
      <c r="F38" s="53"/>
      <c r="G38" s="53"/>
      <c r="H38" s="53"/>
      <c r="I38" s="53"/>
      <c r="J38" s="53"/>
      <c r="K38" s="53"/>
      <c r="L38" s="53"/>
    </row>
    <row r="39" customHeight="1" spans="1:12">
      <c r="A39" s="22"/>
      <c r="B39" s="52"/>
      <c r="C39" s="53"/>
      <c r="D39" s="53"/>
      <c r="E39" s="54"/>
      <c r="F39" s="53"/>
      <c r="G39" s="53"/>
      <c r="H39" s="53"/>
      <c r="I39" s="53"/>
      <c r="J39" s="53"/>
      <c r="K39" s="53"/>
      <c r="L39" s="53"/>
    </row>
    <row r="40" customHeight="1" spans="1:12">
      <c r="A40" s="22"/>
      <c r="B40" s="52"/>
      <c r="C40" s="53"/>
      <c r="D40" s="53"/>
      <c r="E40" s="54"/>
      <c r="F40" s="53"/>
      <c r="G40" s="53"/>
      <c r="H40" s="53"/>
      <c r="I40" s="53"/>
      <c r="J40" s="53"/>
      <c r="K40" s="53"/>
      <c r="L40" s="53"/>
    </row>
    <row r="41" customHeight="1" spans="1:12">
      <c r="A41" s="22"/>
      <c r="B41" s="52"/>
      <c r="C41" s="53"/>
      <c r="D41" s="53"/>
      <c r="E41" s="54"/>
      <c r="F41" s="53"/>
      <c r="G41" s="53"/>
      <c r="H41" s="53"/>
      <c r="I41" s="53"/>
      <c r="J41" s="53"/>
      <c r="K41" s="53"/>
      <c r="L41" s="53"/>
    </row>
    <row r="42" customHeight="1" spans="1:12">
      <c r="A42" s="22"/>
      <c r="B42" s="52"/>
      <c r="C42" s="53"/>
      <c r="D42" s="53"/>
      <c r="E42" s="54"/>
      <c r="F42" s="53"/>
      <c r="G42" s="53"/>
      <c r="H42" s="53"/>
      <c r="I42" s="53"/>
      <c r="J42" s="53"/>
      <c r="K42" s="53"/>
      <c r="L42" s="53"/>
    </row>
    <row r="43" customHeight="1" spans="1:12">
      <c r="A43" s="22"/>
      <c r="B43" s="52"/>
      <c r="C43" s="53"/>
      <c r="D43" s="53"/>
      <c r="E43" s="54"/>
      <c r="F43" s="53"/>
      <c r="G43" s="53"/>
      <c r="H43" s="53"/>
      <c r="I43" s="53"/>
      <c r="J43" s="53"/>
      <c r="K43" s="53"/>
      <c r="L43" s="53"/>
    </row>
    <row r="44" customHeight="1" spans="1:12">
      <c r="A44" s="22"/>
      <c r="B44" s="52"/>
      <c r="C44" s="53"/>
      <c r="D44" s="53"/>
      <c r="E44" s="54"/>
      <c r="F44" s="53"/>
      <c r="G44" s="53"/>
      <c r="H44" s="53"/>
      <c r="I44" s="53"/>
      <c r="J44" s="53"/>
      <c r="K44" s="53"/>
      <c r="L44" s="53"/>
    </row>
    <row r="45" customHeight="1" spans="1:12">
      <c r="A45" s="22"/>
      <c r="B45" s="52"/>
      <c r="C45" s="53"/>
      <c r="D45" s="53"/>
      <c r="E45" s="54"/>
      <c r="F45" s="53"/>
      <c r="G45" s="53"/>
      <c r="H45" s="53"/>
      <c r="I45" s="53"/>
      <c r="J45" s="53"/>
      <c r="K45" s="53"/>
      <c r="L45" s="53"/>
    </row>
    <row r="46" customHeight="1" spans="1:12">
      <c r="A46" s="22"/>
      <c r="B46" s="52"/>
      <c r="C46" s="53"/>
      <c r="D46" s="53"/>
      <c r="E46" s="54"/>
      <c r="F46" s="53"/>
      <c r="G46" s="53"/>
      <c r="H46" s="53"/>
      <c r="I46" s="53"/>
      <c r="J46" s="53"/>
      <c r="K46" s="53"/>
      <c r="L46" s="53"/>
    </row>
    <row r="47" customHeight="1" spans="1:12">
      <c r="A47" s="22"/>
      <c r="B47" s="52"/>
      <c r="C47" s="53"/>
      <c r="D47" s="53"/>
      <c r="E47" s="54"/>
      <c r="F47" s="53"/>
      <c r="G47" s="53"/>
      <c r="H47" s="53"/>
      <c r="I47" s="53"/>
      <c r="J47" s="53"/>
      <c r="K47" s="53"/>
      <c r="L47" s="53"/>
    </row>
    <row r="48" customHeight="1" spans="1:12">
      <c r="A48" s="22"/>
      <c r="B48" s="52"/>
      <c r="C48" s="53"/>
      <c r="D48" s="53"/>
      <c r="E48" s="54"/>
      <c r="F48" s="53"/>
      <c r="G48" s="53"/>
      <c r="H48" s="53"/>
      <c r="I48" s="53"/>
      <c r="J48" s="53"/>
      <c r="K48" s="53"/>
      <c r="L48" s="53"/>
    </row>
    <row r="49" customHeight="1" spans="1:12">
      <c r="A49" s="22"/>
      <c r="B49" s="52"/>
      <c r="C49" s="53"/>
      <c r="D49" s="53"/>
      <c r="E49" s="54"/>
      <c r="F49" s="53"/>
      <c r="G49" s="53"/>
      <c r="H49" s="53"/>
      <c r="I49" s="53"/>
      <c r="J49" s="53"/>
      <c r="K49" s="53"/>
      <c r="L49" s="53"/>
    </row>
    <row r="50" customHeight="1" spans="1:12">
      <c r="A50" s="22"/>
      <c r="B50" s="52"/>
      <c r="C50" s="53"/>
      <c r="D50" s="53"/>
      <c r="E50" s="54"/>
      <c r="F50" s="53"/>
      <c r="G50" s="53"/>
      <c r="H50" s="53"/>
      <c r="I50" s="53"/>
      <c r="J50" s="53"/>
      <c r="K50" s="53"/>
      <c r="L50" s="53"/>
    </row>
    <row r="51" customHeight="1" spans="1:12">
      <c r="A51" s="22"/>
      <c r="B51" s="52"/>
      <c r="C51" s="53"/>
      <c r="D51" s="53"/>
      <c r="E51" s="54"/>
      <c r="F51" s="53"/>
      <c r="G51" s="53"/>
      <c r="H51" s="53"/>
      <c r="I51" s="53"/>
      <c r="J51" s="53"/>
      <c r="K51" s="53"/>
      <c r="L51" s="53"/>
    </row>
    <row r="52" customHeight="1" spans="1:12">
      <c r="A52" s="22"/>
      <c r="B52" s="52"/>
      <c r="C52" s="53"/>
      <c r="D52" s="53"/>
      <c r="E52" s="54"/>
      <c r="F52" s="53"/>
      <c r="G52" s="53"/>
      <c r="H52" s="53"/>
      <c r="I52" s="53"/>
      <c r="J52" s="53"/>
      <c r="K52" s="53"/>
      <c r="L52" s="53"/>
    </row>
    <row r="53" customHeight="1" spans="1:12">
      <c r="A53" s="22"/>
      <c r="B53" s="52"/>
      <c r="C53" s="53"/>
      <c r="D53" s="53"/>
      <c r="E53" s="54"/>
      <c r="F53" s="53"/>
      <c r="G53" s="53"/>
      <c r="H53" s="53"/>
      <c r="I53" s="53"/>
      <c r="J53" s="53"/>
      <c r="K53" s="53"/>
      <c r="L53" s="53"/>
    </row>
    <row r="54" customHeight="1" spans="1:12">
      <c r="A54" s="52"/>
      <c r="B54" s="52"/>
      <c r="C54" s="53"/>
      <c r="D54" s="53"/>
      <c r="E54" s="54"/>
      <c r="F54" s="53"/>
      <c r="G54" s="53"/>
      <c r="H54" s="53"/>
      <c r="I54" s="53"/>
      <c r="J54" s="53"/>
      <c r="K54" s="53"/>
      <c r="L54" s="53"/>
    </row>
    <row r="55" customHeight="1" spans="1:12">
      <c r="A55" s="52"/>
      <c r="B55" s="52"/>
      <c r="C55" s="53"/>
      <c r="D55" s="53"/>
      <c r="E55" s="54"/>
      <c r="F55" s="53"/>
      <c r="G55" s="53"/>
      <c r="H55" s="53"/>
      <c r="I55" s="53"/>
      <c r="J55" s="53"/>
      <c r="K55" s="53"/>
      <c r="L55" s="53"/>
    </row>
    <row r="56" customHeight="1" spans="1:12">
      <c r="A56" s="52"/>
      <c r="B56" s="52"/>
      <c r="C56" s="53"/>
      <c r="D56" s="53"/>
      <c r="E56" s="54"/>
      <c r="F56" s="53"/>
      <c r="G56" s="53"/>
      <c r="H56" s="53"/>
      <c r="I56" s="53"/>
      <c r="J56" s="53"/>
      <c r="K56" s="53"/>
      <c r="L56" s="53"/>
    </row>
    <row r="57" customHeight="1" spans="1:12">
      <c r="A57" s="52"/>
      <c r="B57" s="52"/>
      <c r="C57" s="53"/>
      <c r="D57" s="53"/>
      <c r="E57" s="54"/>
      <c r="F57" s="53"/>
      <c r="G57" s="53"/>
      <c r="H57" s="53"/>
      <c r="I57" s="53"/>
      <c r="J57" s="53"/>
      <c r="K57" s="53"/>
      <c r="L57" s="53"/>
    </row>
  </sheetData>
  <sheetProtection selectLockedCells="1" selectUnlockedCells="1"/>
  <mergeCells count="14">
    <mergeCell ref="A1:Q1"/>
    <mergeCell ref="F2:H2"/>
    <mergeCell ref="I2:J2"/>
    <mergeCell ref="K2:M2"/>
    <mergeCell ref="N2:Q2"/>
    <mergeCell ref="A4:B4"/>
    <mergeCell ref="D4:Q4"/>
    <mergeCell ref="G7:K7"/>
    <mergeCell ref="E9:G9"/>
    <mergeCell ref="A2:A3"/>
    <mergeCell ref="B2:B3"/>
    <mergeCell ref="C2:C3"/>
    <mergeCell ref="D2:D3"/>
    <mergeCell ref="E2:E3"/>
  </mergeCells>
  <pageMargins left="0.25" right="0.25" top="0.75" bottom="0.75" header="0.3" footer="0.3"/>
  <pageSetup paperSize="9" scale="88" fitToHeight="0" orientation="landscape" horizontalDpi="6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zoomScaleSheetLayoutView="60" topLeftCell="A5" workbookViewId="0">
      <selection activeCell="J3" sqref="J3"/>
    </sheetView>
  </sheetViews>
  <sheetFormatPr defaultColWidth="9.14285714285714" defaultRowHeight="12.75" outlineLevelRow="5"/>
  <cols>
    <col min="1" max="1" width="4.28571428571429" customWidth="1"/>
    <col min="2" max="2" width="9" customWidth="1"/>
    <col min="3" max="3" width="9.14285714285714" hidden="1" customWidth="1"/>
    <col min="4" max="4" width="6" customWidth="1"/>
    <col min="5" max="5" width="7.28571428571429" customWidth="1"/>
    <col min="9" max="9" width="7.85714285714286" hidden="1" customWidth="1"/>
    <col min="17" max="17" width="13.7142857142857" customWidth="1"/>
  </cols>
  <sheetData>
    <row r="1" ht="36.75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88.5" customHeight="1" spans="1:17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27</v>
      </c>
      <c r="G2" s="7"/>
      <c r="H2" s="7"/>
      <c r="I2" s="7" t="s">
        <v>7</v>
      </c>
      <c r="J2" s="7"/>
      <c r="K2" s="28" t="s">
        <v>8</v>
      </c>
      <c r="L2" s="28"/>
      <c r="M2" s="28"/>
      <c r="N2" s="29" t="s">
        <v>9</v>
      </c>
      <c r="O2" s="29"/>
      <c r="P2" s="29"/>
      <c r="Q2" s="29"/>
    </row>
    <row r="3" ht="318.75" spans="1:17">
      <c r="A3" s="8"/>
      <c r="B3" s="4"/>
      <c r="C3" s="5"/>
      <c r="D3" s="9"/>
      <c r="E3" s="10"/>
      <c r="F3" s="11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1" t="s">
        <v>15</v>
      </c>
      <c r="L3" s="11" t="s">
        <v>16</v>
      </c>
      <c r="M3" s="30" t="s">
        <v>17</v>
      </c>
      <c r="N3" s="11" t="s">
        <v>18</v>
      </c>
      <c r="O3" s="11" t="s">
        <v>19</v>
      </c>
      <c r="P3" s="11" t="s">
        <v>20</v>
      </c>
      <c r="Q3" s="11" t="s">
        <v>21</v>
      </c>
    </row>
    <row r="4" hidden="1" spans="1:17">
      <c r="A4" s="5"/>
      <c r="B4" s="12"/>
      <c r="C4" s="13"/>
      <c r="D4" s="14" t="s">
        <v>22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0"/>
    </row>
    <row r="5" ht="26.25" spans="1:17">
      <c r="A5" s="16">
        <v>1</v>
      </c>
      <c r="B5" s="17" t="s">
        <v>28</v>
      </c>
      <c r="C5" s="18"/>
      <c r="D5" s="19" t="s">
        <v>29</v>
      </c>
      <c r="E5" s="20">
        <v>63400</v>
      </c>
      <c r="F5" s="21">
        <v>37.02</v>
      </c>
      <c r="G5" s="21">
        <v>37.01</v>
      </c>
      <c r="H5" s="21">
        <v>37.02</v>
      </c>
      <c r="I5" s="31"/>
      <c r="J5" s="31"/>
      <c r="K5" s="32">
        <f>AVERAGE(F5:H5)</f>
        <v>37.0166666666667</v>
      </c>
      <c r="L5" s="33">
        <f>SQRT(((SUM((POWER(H5-K5,2)),(POWER(G5-K5,2)),(POWER(F5-K5,2)))/(COLUMNS(F5:H5)-1))))</f>
        <v>0.00577350269189921</v>
      </c>
      <c r="M5" s="33">
        <f>L5/K5*100</f>
        <v>0.0155970356377286</v>
      </c>
      <c r="N5" s="34">
        <f>((E5/3)*(SUM(F5:H5)))</f>
        <v>2346856.66666667</v>
      </c>
      <c r="O5" s="34">
        <f>N5/E5</f>
        <v>37.0166666666667</v>
      </c>
      <c r="P5" s="35">
        <f>ROUNDDOWN(O5,2)</f>
        <v>37.01</v>
      </c>
      <c r="Q5" s="41">
        <f>P5*E5</f>
        <v>2346434</v>
      </c>
    </row>
    <row r="6" spans="1:17">
      <c r="A6" s="22"/>
      <c r="B6" s="23"/>
      <c r="C6" s="24"/>
      <c r="D6" s="25"/>
      <c r="E6" s="26"/>
      <c r="F6" s="27"/>
      <c r="G6" s="27"/>
      <c r="H6" s="27"/>
      <c r="I6" s="24"/>
      <c r="J6" s="24"/>
      <c r="K6" s="36"/>
      <c r="L6" s="37"/>
      <c r="M6" s="37"/>
      <c r="N6" s="38"/>
      <c r="O6" s="38"/>
      <c r="P6" s="39"/>
      <c r="Q6" s="42">
        <f>SUM(Q5:Q5)</f>
        <v>2346434</v>
      </c>
    </row>
  </sheetData>
  <mergeCells count="12">
    <mergeCell ref="A1:Q1"/>
    <mergeCell ref="F2:H2"/>
    <mergeCell ref="I2:J2"/>
    <mergeCell ref="K2:M2"/>
    <mergeCell ref="N2:Q2"/>
    <mergeCell ref="A4:B4"/>
    <mergeCell ref="D4:Q4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Обоснование по пост.</vt:lpstr>
      <vt:lpstr>диз.топливо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zakup2</dc:creator>
  <cp:lastModifiedBy>Татьяна</cp:lastModifiedBy>
  <dcterms:created xsi:type="dcterms:W3CDTF">2014-07-30T05:43:00Z</dcterms:created>
  <cp:lastPrinted>2021-10-13T06:44:00Z</cp:lastPrinted>
  <dcterms:modified xsi:type="dcterms:W3CDTF">2025-01-16T10:11:22Z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7DD29B6EF2014020B6E31DB3DCCD99E8_13</vt:lpwstr>
  </property>
  <property fmtid="{D5CDD505-2E9C-101B-9397-08002B2CF9AE}" pid="3" name="KSOProductBuildVer">
    <vt:lpwstr>1049-12.2.0.19805</vt:lpwstr>
  </property>
</Properties>
</file>