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N6"/>
  <c r="K7"/>
  <c r="N7"/>
  <c r="N8"/>
  <c r="J6"/>
  <c r="J7"/>
  <c r="J8"/>
  <c r="H6"/>
  <c r="H7"/>
  <c r="H8"/>
  <c r="F6"/>
  <c r="F7"/>
  <c r="F8"/>
  <c r="L7"/>
  <c r="M7"/>
  <c r="L6"/>
  <c r="M6"/>
</calcChain>
</file>

<file path=xl/sharedStrings.xml><?xml version="1.0" encoding="utf-8"?>
<sst xmlns="http://schemas.openxmlformats.org/spreadsheetml/2006/main" count="28" uniqueCount="23">
  <si>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</si>
  <si>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</si>
  <si>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</si>
  <si>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</si>
  <si>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</si>
  <si>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</si>
  <si>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</si>
  <si>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</si>
  <si>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</si>
  <si>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</si>
  <si>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</si>
  <si>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</si>
  <si>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</si>
  <si>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</si>
  <si>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</si>
  <si>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</si>
  <si>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Источник 1
КП № б/н от 18.10.2023</t>
  </si>
  <si>
    <t>Источник 2
КП № б/н от 18.10.20222</t>
  </si>
  <si>
    <t>Источник 3
КП № б/н от б/д</t>
  </si>
  <si>
    <t>Поставка лекарственных препаратов (Гозерелин)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</si>
  <si>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466 740,00 рублей </t>
    </r>
    <r>
      <rPr>
        <sz val="12"/>
        <rFont val="Times New Roman"/>
        <family val="1"/>
        <charset val="204"/>
      </rPr>
      <t>(Четыреста шестьдесят шесть тысяч семьсот сорок рублей 00 копеек).</t>
    </r>
  </si>
  <si>
    <t>Гозерелин капсула для подкожного введения пролонгированного действия, 10.8 мг, - шприцы (1) - -аппликатор с защитным механизмом (система безопасного введения Safety Glide) (1) - пачка картонная</t>
  </si>
  <si>
    <t>Гозерелин капсулы для подкожного введения пролонгированного действия, 3.6 мг, - шприц - аппликатор с защитным механизмом (система безопасного введения Safety Glide) (1) - пачка картонная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</si>
</sst>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40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right" vertical="center" wrapText="1"/>
    </xf>
    <xf numFmtId="0" fontId="23" fillId="0" borderId="3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4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1"/>
  <sheetViews>
    <sheetView tabSelected="1" zoomScaleNormal="77" workbookViewId="0">
      <selection activeCell="F24" sqref="F24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0.7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48.75" customHeight="1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38.25">
      <c r="A3" s="36" t="s">
        <v>1</v>
      </c>
      <c r="B3" s="38" t="s">
        <v>11</v>
      </c>
      <c r="C3" s="36" t="s">
        <v>7</v>
      </c>
      <c r="D3" s="33" t="s">
        <v>6</v>
      </c>
      <c r="E3" s="26" t="s">
        <v>2</v>
      </c>
      <c r="F3" s="26"/>
      <c r="G3" s="26"/>
      <c r="H3" s="26"/>
      <c r="I3" s="26"/>
      <c r="J3" s="26"/>
      <c r="K3" s="26" t="s">
        <v>3</v>
      </c>
      <c r="L3" s="26"/>
      <c r="M3" s="26"/>
      <c r="N3" s="7" t="s">
        <v>4</v>
      </c>
    </row>
    <row r="4" spans="1:14" ht="45.75" customHeight="1">
      <c r="A4" s="36"/>
      <c r="B4" s="38"/>
      <c r="C4" s="36"/>
      <c r="D4" s="33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6" t="s">
        <v>8</v>
      </c>
      <c r="L4" s="26" t="s">
        <v>5</v>
      </c>
      <c r="M4" s="26" t="s">
        <v>9</v>
      </c>
      <c r="N4" s="28" t="s">
        <v>12</v>
      </c>
    </row>
    <row r="5" spans="1:14" ht="66.75" customHeight="1">
      <c r="A5" s="37"/>
      <c r="B5" s="39"/>
      <c r="C5" s="37"/>
      <c r="D5" s="34"/>
      <c r="E5" s="30" t="s">
        <v>16</v>
      </c>
      <c r="F5" s="30"/>
      <c r="G5" s="30" t="s">
        <v>17</v>
      </c>
      <c r="H5" s="30"/>
      <c r="I5" s="30" t="s">
        <v>18</v>
      </c>
      <c r="J5" s="30"/>
      <c r="K5" s="27"/>
      <c r="L5" s="27"/>
      <c r="M5" s="27"/>
      <c r="N5" s="29"/>
    </row>
    <row r="6" spans="1:14" ht="63.75">
      <c r="A6" s="8">
        <v>1</v>
      </c>
      <c r="B6" s="17" t="s">
        <v>21</v>
      </c>
      <c r="C6" s="15" t="s">
        <v>15</v>
      </c>
      <c r="D6" s="18">
        <v>30</v>
      </c>
      <c r="E6" s="23">
        <v>12958</v>
      </c>
      <c r="F6" s="9">
        <f>D6*E6</f>
        <v>388740</v>
      </c>
      <c r="G6" s="23">
        <v>13070</v>
      </c>
      <c r="H6" s="9">
        <f>G6*D6</f>
        <v>392100</v>
      </c>
      <c r="I6" s="23">
        <v>13200</v>
      </c>
      <c r="J6" s="9">
        <f>I6*D6</f>
        <v>396000</v>
      </c>
      <c r="K6" s="19">
        <f>(E6+G6+I6)/3</f>
        <v>13076</v>
      </c>
      <c r="L6" s="20">
        <f>STDEV(E6,G6,I6)</f>
        <v>121.11151885762146</v>
      </c>
      <c r="M6" s="21">
        <f>L6/K6</f>
        <v>9.2621228860218317E-3</v>
      </c>
      <c r="N6" s="22">
        <f>ROUND(K6,2)*D6</f>
        <v>392280</v>
      </c>
    </row>
    <row r="7" spans="1:14" ht="63.75">
      <c r="A7" s="8">
        <v>2</v>
      </c>
      <c r="B7" s="25" t="s">
        <v>22</v>
      </c>
      <c r="C7" s="15" t="s">
        <v>15</v>
      </c>
      <c r="D7" s="18">
        <v>20</v>
      </c>
      <c r="E7" s="23">
        <v>3900</v>
      </c>
      <c r="F7" s="9">
        <f>D7*E7</f>
        <v>78000</v>
      </c>
      <c r="G7" s="23">
        <v>3925</v>
      </c>
      <c r="H7" s="9">
        <f>G7*D7</f>
        <v>78500</v>
      </c>
      <c r="I7" s="23">
        <v>3960</v>
      </c>
      <c r="J7" s="9">
        <f>I7*D7</f>
        <v>79200</v>
      </c>
      <c r="K7" s="19">
        <f>(E7+G7+I7)/3</f>
        <v>3928.3333333333335</v>
      </c>
      <c r="L7" s="20">
        <f>STDEV(E7,G7,I7)</f>
        <v>30.13856886668794</v>
      </c>
      <c r="M7" s="21">
        <f>L7/K7</f>
        <v>7.6721006873197977E-3</v>
      </c>
      <c r="N7" s="22">
        <f>ROUND(K7,2)*D7</f>
        <v>78566.600000000006</v>
      </c>
    </row>
    <row r="8" spans="1:14">
      <c r="A8" s="10"/>
      <c r="B8" s="24" t="s">
        <v>10</v>
      </c>
      <c r="C8" s="11"/>
      <c r="D8" s="12"/>
      <c r="E8" s="13"/>
      <c r="F8" s="13">
        <f>SUM(F6:F7)</f>
        <v>466740</v>
      </c>
      <c r="G8" s="13"/>
      <c r="H8" s="16">
        <f>SUM(H6:H7)</f>
        <v>470600</v>
      </c>
      <c r="I8" s="13"/>
      <c r="J8" s="16">
        <f>SUM(J6:J7)</f>
        <v>475200</v>
      </c>
      <c r="K8" s="13"/>
      <c r="L8" s="13"/>
      <c r="M8" s="13"/>
      <c r="N8" s="16">
        <f>SUM(N6:N7)</f>
        <v>470846.6</v>
      </c>
    </row>
    <row r="11" spans="1:14" ht="15.75">
      <c r="A11" s="6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2022-12-20T08:06:55Z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