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Public\Закупки 223ФЗ\2022\Питание 22-23\Конкурс\"/>
    </mc:Choice>
  </mc:AlternateContent>
  <xr:revisionPtr revIDLastSave="0" documentId="13_ncr:1_{FD572020-7DC4-414A-8B9A-C5674CCB7B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23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G17" i="1" l="1"/>
  <c r="H13" i="1" l="1"/>
  <c r="H16" i="1" l="1"/>
  <c r="I7" i="2"/>
  <c r="I6" i="2"/>
  <c r="I5" i="2"/>
  <c r="J5" i="2"/>
  <c r="K5" i="2"/>
  <c r="J6" i="2"/>
  <c r="K6" i="2"/>
  <c r="J7" i="2"/>
  <c r="K7" i="2"/>
  <c r="J8" i="2"/>
  <c r="L8" i="2" s="1"/>
  <c r="K8" i="2" l="1"/>
  <c r="L11" i="2" s="1"/>
  <c r="I8" i="2"/>
  <c r="J11" i="2" s="1"/>
</calcChain>
</file>

<file path=xl/sharedStrings.xml><?xml version="1.0" encoding="utf-8"?>
<sst xmlns="http://schemas.openxmlformats.org/spreadsheetml/2006/main" count="50" uniqueCount="37">
  <si>
    <t>Специалист в сфере закупок                                      Смирнова Светлана Валерьевна</t>
  </si>
  <si>
    <t>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заказчика.</t>
  </si>
  <si>
    <t>n - количество значений, используемых в расчете; i - номер источника ценовой информации;  ц i - цена единицы</t>
  </si>
  <si>
    <t>v - количество (объем) закупаемого товара (работы, услуги);</t>
  </si>
  <si>
    <t xml:space="preserve">Расчет НМЦК по формуле, где: </t>
  </si>
  <si>
    <t>Коэффициент вариации цены за единицу (%)</t>
  </si>
  <si>
    <t>Среднее квадратичное отклонение цены за единицу</t>
  </si>
  <si>
    <t>усл. Ед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</si>
  <si>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2021 году (ОБЕДЫ для обучающихся 1-11 классов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</si>
  <si>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2021 году (ЗАВТРАКИ И ПОЛДНИКИ для обучающихся 5-11 классы)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</si>
  <si>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2021 году (ЗАВТРАКИ И ПОЛДНИКИ для обучающихся 1-4 классы)</t>
  </si>
  <si>
    <t>Расчет НМЦД (ЦКЕП), рублей</t>
  </si>
  <si>
    <t xml:space="preserve"> 
Расчет НМЦД выполнен в соответствии с методикой, утв. Приказом Минисиерства экономического развития РФ от 02.10.2013 г. № 567 Начальная (максимальная) цена гражданско-правового договора включает в себя расходы на перевозку, страхование, уплату таможенных пошлин, налогов, сборов и других обязательных платежей, а также стоимость используемых материалов, их доставку, доставку оборудования и рабочих, погрузо-разгрузочные работы, автотранспортные расходы, расходы на сопутствующие услуги. Участники закупки указывают расценки и цены в рублях, включая: НДС, наценки Исполнителя при выполнении договора и сопутствующих работ, услуг в соответствии с проектом договоров. Все налоги, пошлины и прочие сборы и др. расходы, которые Исполнитель договора должен оплачивать в соответствии с условиями договора или на иных основаниях, должны быть включены в расценки и общую цену договора.
</t>
  </si>
  <si>
    <t>Расчет НМЦД</t>
  </si>
  <si>
    <t xml:space="preserve">Используемый метод определения НМЦД </t>
  </si>
  <si>
    <t>Основные характеристики объекта закупки</t>
  </si>
  <si>
    <t>Предмет Договора</t>
  </si>
  <si>
    <t xml:space="preserve"> РАСЧЕТ И ОБОСНОВАНИЕ НАЧАЛЬНОЙ (МАКСИМАЛЬНОЙ) ЦЕНЫ ДОГОВОРА</t>
  </si>
  <si>
    <t>факт</t>
  </si>
  <si>
    <t>будет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</si>
  <si>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2022 году (ЗАВТРАКИ ИЛИ ПОЛДНИКИ для обучающихся 1-4 классы)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</si>
  <si>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2022 году (ЗАВТРАКИ ИЛИ ПОЛДНИКИ для обучающихся 5-11 классы)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</si>
  <si>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2022 году (ОБЕДЫ для обучающихся 1-11 классов)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</si>
  <si>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2023 году (ЗАВТРАКИ ИЛИ ПОЛДНИКИ для обучающихся 1-4 классы)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</si>
  <si>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2023 году (ЗАВТРАКИ ИЛИ ПОЛДНИКИ для обучающихся 5-11 классы)</t>
  </si>
  <si>
    <t>оказание услуг гарантированного горячего питания обучающихся муниципального автономного общеобразовательного учреждения «Средняя общеобразовательная школа № 19» городского округа Мытищи Московской области в 2023 году (ОБЕДЫ для обучающихся 1-11 классов)</t>
  </si>
  <si>
    <t>Оказание услуг по организации гарантированного горячего питания обучающихся в муниципальном автономном бюджетном общеобразовательном учреждении "Средняя общеобразовательная школа №19" городского округа Мытищи Московской области с 01.01.2022г. по 31.08.2023г.</t>
  </si>
  <si>
    <t>В соответствии с условиями, указынными в описании объекта закупки (Техническое задание и проект договора)</t>
  </si>
  <si>
    <t xml:space="preserve">НМЦК определена нормативным методом в соответствии с постановлениями администрации городского округа Мытищи Московской области от 19.08.2021 №3394 «Об утверждении Положения об организации питания обучающихся в общеобразовательных учреждениях городского округа Мытищи Московской области», от 14.10.2021г. № 4383 «О внесении изменения в постановление администрации городского округа Мытищи от 19.08.2021г. № 3394»
</t>
  </si>
  <si>
    <t>Объект закупки</t>
  </si>
  <si>
    <t>РАЦИОНЫ</t>
  </si>
  <si>
    <t>ЗАВТРАКИ ПОЛДНИКИ</t>
  </si>
  <si>
    <t>штук</t>
  </si>
  <si>
    <t>Ед. изм. Услуги</t>
  </si>
  <si>
    <t>Объем услуги</t>
  </si>
  <si>
    <t>Цена по нормативу, утвержденному постановлениями № № 3394,  4383 (руб.)</t>
  </si>
  <si>
    <t>ОБЕДЫ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</si>
</sst>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2" fontId="5" fillId="0" borderId="0" xfId="0" applyNumberFormat="1" applyFont="1" applyAlignment="1">
      <alignment vertical="top"/>
    </xf>
    <xf numFmtId="0" fontId="4" fillId="0" borderId="0" xfId="0" applyFont="1"/>
    <xf numFmtId="2" fontId="4" fillId="0" borderId="0" xfId="0" applyNumberFormat="1" applyFont="1"/>
    <xf numFmtId="0" fontId="6" fillId="0" borderId="0" xfId="0" applyFont="1" applyAlignment="1">
      <alignment horizontal="left" vertical="center"/>
    </xf>
    <xf numFmtId="164" fontId="1" fillId="0" borderId="1" xfId="0" applyNumberFormat="1" applyFont="1" applyBorder="1"/>
    <xf numFmtId="2" fontId="1" fillId="0" borderId="1" xfId="0" applyNumberFormat="1" applyFont="1" applyBorder="1"/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2" fontId="1" fillId="0" borderId="3" xfId="0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2" fontId="1" fillId="0" borderId="1" xfId="0" applyNumberFormat="1" applyFont="1" applyBorder="1" applyAlignment="1">
      <alignment horizontal="center"/>
    </xf>
    <xf numFmtId="164" fontId="0" fillId="0" borderId="0" xfId="0" applyNumberFormat="1"/>
    <xf numFmtId="0" fontId="1" fillId="0" borderId="2" xfId="0" applyFont="1" applyBorder="1" applyAlignment="1">
      <alignment horizontal="left" vertical="center" wrapText="1"/>
    </xf>
    <xf numFmtId="2" fontId="1" fillId="0" borderId="2" xfId="0" applyNumberFormat="1" applyFont="1" applyBorder="1"/>
    <xf numFmtId="4" fontId="1" fillId="0" borderId="2" xfId="0" applyNumberFormat="1" applyFont="1" applyBorder="1"/>
    <xf numFmtId="0" fontId="1" fillId="0" borderId="0" xfId="0" applyFont="1" applyAlignment="1">
      <alignment horizontal="center" vertical="top" wrapText="1"/>
    </xf>
    <xf numFmtId="1" fontId="1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17</xdr:row>
      <xdr:rowOff>28575</xdr:rowOff>
    </xdr:from>
    <xdr:to>
      <xdr:col>6</xdr:col>
      <xdr:colOff>0</xdr:colOff>
      <xdr:row>20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076575"/>
          <a:ext cx="153352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133350</xdr:colOff>
      <xdr:row>20</xdr:row>
      <xdr:rowOff>142875</xdr:rowOff>
    </xdr:from>
    <xdr:to>
      <xdr:col>5</xdr:col>
      <xdr:colOff>228600</xdr:colOff>
      <xdr:row>21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3762375"/>
          <a:ext cx="7048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33"/>
  <sheetViews>
    <sheetView tabSelected="1" topLeftCell="A16" workbookViewId="0">
      <selection activeCell="C7" sqref="C7:G7"/>
    </sheetView>
  </sheetViews>
  <sheetFormatPr defaultRowHeight="15" x14ac:dyDescent="0.25"/>
  <cols>
    <col min="1" max="1" width="13.7109375" customWidth="1"/>
    <col min="2" max="2" width="50.28515625" customWidth="1"/>
    <col min="3" max="3" width="14.28515625" customWidth="1"/>
    <col min="5" max="5" width="17.5703125" customWidth="1"/>
    <col min="6" max="6" width="22.140625" style="1" customWidth="1"/>
    <col min="7" max="7" width="19.42578125" customWidth="1"/>
    <col min="8" max="8" width="14.140625" bestFit="1" customWidth="1"/>
  </cols>
  <sheetData>
    <row r="3" spans="2:8" ht="18.75" x14ac:dyDescent="0.3">
      <c r="B3" s="42" t="s">
        <v>17</v>
      </c>
      <c r="C3" s="42"/>
      <c r="D3" s="42"/>
      <c r="E3" s="42"/>
      <c r="F3" s="42"/>
      <c r="G3" s="42"/>
    </row>
    <row r="4" spans="2:8" ht="68.25" customHeight="1" x14ac:dyDescent="0.25">
      <c r="B4" s="24" t="s">
        <v>16</v>
      </c>
      <c r="C4" s="43" t="s">
        <v>26</v>
      </c>
      <c r="D4" s="44"/>
      <c r="E4" s="44"/>
      <c r="F4" s="44"/>
      <c r="G4" s="45"/>
    </row>
    <row r="5" spans="2:8" ht="30.75" customHeight="1" x14ac:dyDescent="0.25">
      <c r="B5" s="24" t="s">
        <v>15</v>
      </c>
      <c r="C5" s="46" t="s">
        <v>27</v>
      </c>
      <c r="D5" s="47"/>
      <c r="E5" s="47"/>
      <c r="F5" s="47"/>
      <c r="G5" s="48"/>
    </row>
    <row r="6" spans="2:8" ht="104.25" customHeight="1" x14ac:dyDescent="0.25">
      <c r="B6" s="24" t="s">
        <v>14</v>
      </c>
      <c r="C6" s="49" t="s">
        <v>28</v>
      </c>
      <c r="D6" s="50"/>
      <c r="E6" s="50"/>
      <c r="F6" s="50"/>
      <c r="G6" s="51"/>
    </row>
    <row r="7" spans="2:8" ht="141" customHeight="1" x14ac:dyDescent="0.25">
      <c r="B7" s="24" t="s">
        <v>13</v>
      </c>
      <c r="C7" s="52" t="s">
        <v>12</v>
      </c>
      <c r="D7" s="53"/>
      <c r="E7" s="53"/>
      <c r="F7" s="53"/>
      <c r="G7" s="54"/>
    </row>
    <row r="8" spans="2:8" ht="15.75" x14ac:dyDescent="0.25">
      <c r="B8" s="25"/>
      <c r="C8" s="25"/>
      <c r="D8" s="25"/>
      <c r="E8" s="25"/>
      <c r="F8" s="26"/>
      <c r="G8" s="25"/>
    </row>
    <row r="9" spans="2:8" ht="63" x14ac:dyDescent="0.25">
      <c r="B9" s="24" t="s">
        <v>29</v>
      </c>
      <c r="C9" s="24" t="s">
        <v>30</v>
      </c>
      <c r="D9" s="15" t="s">
        <v>33</v>
      </c>
      <c r="E9" s="23" t="s">
        <v>34</v>
      </c>
      <c r="F9" s="22" t="s">
        <v>35</v>
      </c>
      <c r="G9" s="15" t="s">
        <v>11</v>
      </c>
    </row>
    <row r="10" spans="2:8" ht="15.75" x14ac:dyDescent="0.25">
      <c r="B10" s="21">
        <v>1</v>
      </c>
      <c r="C10" s="20"/>
      <c r="D10" s="18">
        <v>2</v>
      </c>
      <c r="E10" s="20">
        <v>3</v>
      </c>
      <c r="F10" s="19">
        <v>4</v>
      </c>
      <c r="G10" s="18">
        <v>11</v>
      </c>
    </row>
    <row r="11" spans="2:8" ht="110.25" x14ac:dyDescent="0.25">
      <c r="B11" s="17" t="s">
        <v>20</v>
      </c>
      <c r="C11" s="34" t="s">
        <v>31</v>
      </c>
      <c r="D11" s="14" t="s">
        <v>32</v>
      </c>
      <c r="E11" s="38">
        <f>G11/F11</f>
        <v>184153.312342216</v>
      </c>
      <c r="F11" s="11">
        <v>71.3</v>
      </c>
      <c r="G11" s="12">
        <v>13130131.17</v>
      </c>
    </row>
    <row r="12" spans="2:8" ht="110.25" x14ac:dyDescent="0.25">
      <c r="B12" s="17" t="s">
        <v>21</v>
      </c>
      <c r="C12" s="34" t="s">
        <v>31</v>
      </c>
      <c r="D12" s="14" t="s">
        <v>7</v>
      </c>
      <c r="E12" s="38">
        <f>G12/F12</f>
        <v>51352.941176470587</v>
      </c>
      <c r="F12" s="11">
        <v>51</v>
      </c>
      <c r="G12" s="10">
        <v>2619000</v>
      </c>
    </row>
    <row r="13" spans="2:8" ht="110.25" x14ac:dyDescent="0.25">
      <c r="B13" s="17" t="s">
        <v>22</v>
      </c>
      <c r="C13" s="34" t="s">
        <v>36</v>
      </c>
      <c r="D13" s="14" t="s">
        <v>7</v>
      </c>
      <c r="E13" s="38">
        <f>G13/F13</f>
        <v>47427.083333333336</v>
      </c>
      <c r="F13" s="11">
        <v>96</v>
      </c>
      <c r="G13" s="10">
        <v>4553000</v>
      </c>
      <c r="H13" s="33">
        <f>G11+G12+G13</f>
        <v>20302131.170000002</v>
      </c>
    </row>
    <row r="14" spans="2:8" ht="110.25" x14ac:dyDescent="0.25">
      <c r="B14" s="17" t="s">
        <v>23</v>
      </c>
      <c r="C14" s="34" t="s">
        <v>31</v>
      </c>
      <c r="D14" s="14" t="s">
        <v>7</v>
      </c>
      <c r="E14" s="38">
        <f>G14/F14</f>
        <v>94950.917362045773</v>
      </c>
      <c r="F14" s="11">
        <v>74.3</v>
      </c>
      <c r="G14" s="12">
        <v>7054853.1600000001</v>
      </c>
    </row>
    <row r="15" spans="2:8" ht="110.25" x14ac:dyDescent="0.25">
      <c r="B15" s="17" t="s">
        <v>24</v>
      </c>
      <c r="C15" s="34" t="s">
        <v>31</v>
      </c>
      <c r="D15" s="14" t="s">
        <v>7</v>
      </c>
      <c r="E15" s="38">
        <f>G15/F15</f>
        <v>27627.450980392157</v>
      </c>
      <c r="F15" s="11">
        <v>51</v>
      </c>
      <c r="G15" s="12">
        <v>1409000</v>
      </c>
    </row>
    <row r="16" spans="2:8" ht="110.25" x14ac:dyDescent="0.25">
      <c r="B16" s="34" t="s">
        <v>25</v>
      </c>
      <c r="C16" s="34" t="s">
        <v>36</v>
      </c>
      <c r="D16" s="14" t="s">
        <v>7</v>
      </c>
      <c r="E16" s="38">
        <f>G16/F16</f>
        <v>25562.5</v>
      </c>
      <c r="F16" s="35">
        <v>96</v>
      </c>
      <c r="G16" s="36">
        <v>2454000</v>
      </c>
      <c r="H16" s="31">
        <f>G14+G15+G16</f>
        <v>10917853.16</v>
      </c>
    </row>
    <row r="17" spans="2:8" ht="15.75" x14ac:dyDescent="0.25">
      <c r="B17" s="17"/>
      <c r="C17" s="17"/>
      <c r="D17" s="28"/>
      <c r="E17" s="29"/>
      <c r="F17" s="11"/>
      <c r="G17" s="12">
        <f>SUM(G11:G16)</f>
        <v>31219984.330000002</v>
      </c>
      <c r="H17" s="31"/>
    </row>
    <row r="18" spans="2:8" s="7" customFormat="1" ht="12" x14ac:dyDescent="0.2">
      <c r="B18" s="9"/>
      <c r="C18" s="9"/>
      <c r="F18" s="8"/>
    </row>
    <row r="19" spans="2:8" s="7" customFormat="1" ht="12" x14ac:dyDescent="0.2">
      <c r="B19" s="9" t="s">
        <v>6</v>
      </c>
      <c r="C19" s="9"/>
      <c r="F19" s="8"/>
    </row>
    <row r="20" spans="2:8" s="7" customFormat="1" ht="12" x14ac:dyDescent="0.2">
      <c r="F20" s="8"/>
    </row>
    <row r="21" spans="2:8" s="7" customFormat="1" ht="12" x14ac:dyDescent="0.2">
      <c r="B21" s="9" t="s">
        <v>5</v>
      </c>
      <c r="C21" s="9"/>
      <c r="F21" s="8"/>
    </row>
    <row r="22" spans="2:8" s="7" customFormat="1" ht="12" x14ac:dyDescent="0.2">
      <c r="F22" s="8"/>
    </row>
    <row r="23" spans="2:8" s="7" customFormat="1" ht="12" x14ac:dyDescent="0.2">
      <c r="B23" s="9" t="s">
        <v>4</v>
      </c>
      <c r="C23" s="9"/>
      <c r="F23" s="8"/>
    </row>
    <row r="24" spans="2:8" s="7" customFormat="1" ht="12" x14ac:dyDescent="0.2">
      <c r="B24" s="9" t="s">
        <v>3</v>
      </c>
      <c r="C24" s="9"/>
      <c r="F24" s="8"/>
    </row>
    <row r="25" spans="2:8" s="7" customFormat="1" ht="12" x14ac:dyDescent="0.2">
      <c r="B25" s="9" t="s">
        <v>2</v>
      </c>
      <c r="C25" s="9"/>
      <c r="F25" s="8"/>
    </row>
    <row r="26" spans="2:8" s="4" customFormat="1" ht="12" x14ac:dyDescent="0.25">
      <c r="B26" s="5" t="s">
        <v>1</v>
      </c>
      <c r="C26" s="5"/>
      <c r="D26" s="5"/>
      <c r="E26" s="5"/>
      <c r="F26" s="6"/>
    </row>
    <row r="27" spans="2:8" x14ac:dyDescent="0.25">
      <c r="B27" s="41"/>
      <c r="C27" s="41"/>
      <c r="D27" s="41"/>
      <c r="E27" s="41"/>
      <c r="F27" s="41"/>
      <c r="G27" s="41"/>
    </row>
    <row r="28" spans="2:8" x14ac:dyDescent="0.25">
      <c r="B28" s="41"/>
      <c r="C28" s="41"/>
      <c r="D28" s="41"/>
      <c r="E28" s="41"/>
      <c r="F28" s="41"/>
      <c r="G28" s="41"/>
    </row>
    <row r="29" spans="2:8" ht="15.75" x14ac:dyDescent="0.25">
      <c r="B29" s="3"/>
      <c r="C29" s="37"/>
      <c r="D29" s="3"/>
      <c r="E29" s="3"/>
      <c r="F29" s="3"/>
      <c r="G29" s="3"/>
    </row>
    <row r="30" spans="2:8" x14ac:dyDescent="0.25">
      <c r="B30" s="39" t="s">
        <v>0</v>
      </c>
      <c r="C30" s="39"/>
      <c r="D30" s="39"/>
      <c r="E30" s="39"/>
      <c r="F30" s="39"/>
    </row>
    <row r="31" spans="2:8" ht="15.75" x14ac:dyDescent="0.25">
      <c r="B31" s="2"/>
      <c r="C31" s="2"/>
    </row>
    <row r="32" spans="2:8" ht="15.75" x14ac:dyDescent="0.25">
      <c r="B32" s="2"/>
      <c r="C32" s="2"/>
    </row>
    <row r="33" spans="2:6" ht="15.75" x14ac:dyDescent="0.25">
      <c r="B33" s="40"/>
      <c r="C33" s="40"/>
      <c r="D33" s="40"/>
      <c r="E33" s="40"/>
      <c r="F33" s="40"/>
    </row>
  </sheetData>
  <mergeCells count="8">
    <mergeCell ref="B30:F30"/>
    <mergeCell ref="B33:F33"/>
    <mergeCell ref="B27:G28"/>
    <mergeCell ref="B3:G3"/>
    <mergeCell ref="C4:G4"/>
    <mergeCell ref="C5:G5"/>
    <mergeCell ref="C6:G6"/>
    <mergeCell ref="C7:G7"/>
  </mergeCells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L11"/>
  <sheetViews>
    <sheetView workbookViewId="0">
      <selection activeCell="K5" sqref="K5"/>
    </sheetView>
  </sheetViews>
  <sheetFormatPr defaultRowHeight="15" x14ac:dyDescent="0.25"/>
  <cols>
    <col min="2" max="2" width="52.7109375" customWidth="1"/>
    <col min="6" max="6" width="12.85546875" customWidth="1"/>
    <col min="8" max="8" width="13.28515625" customWidth="1"/>
    <col min="9" max="9" width="30.5703125" customWidth="1"/>
    <col min="10" max="10" width="49.85546875" customWidth="1"/>
    <col min="11" max="11" width="25.5703125" customWidth="1"/>
    <col min="12" max="12" width="17.85546875" customWidth="1"/>
  </cols>
  <sheetData>
    <row r="4" spans="2:12" x14ac:dyDescent="0.25">
      <c r="D4" t="s">
        <v>18</v>
      </c>
      <c r="F4" t="s">
        <v>19</v>
      </c>
      <c r="J4" t="s">
        <v>18</v>
      </c>
      <c r="K4" t="s">
        <v>19</v>
      </c>
    </row>
    <row r="5" spans="2:12" ht="110.25" x14ac:dyDescent="0.25">
      <c r="B5" s="17" t="s">
        <v>10</v>
      </c>
      <c r="C5" s="14" t="s">
        <v>7</v>
      </c>
      <c r="D5" s="13">
        <v>1059</v>
      </c>
      <c r="E5" s="16">
        <v>66.52</v>
      </c>
      <c r="F5" s="13">
        <v>166945</v>
      </c>
      <c r="G5" s="11">
        <v>67</v>
      </c>
      <c r="H5" s="27">
        <v>173</v>
      </c>
      <c r="I5" s="30">
        <f>E5*F5</f>
        <v>11105181.399999999</v>
      </c>
      <c r="J5" s="30">
        <f>D5*G5</f>
        <v>70953</v>
      </c>
      <c r="K5" s="31">
        <f>F5*G5*H5</f>
        <v>1935059495</v>
      </c>
    </row>
    <row r="6" spans="2:12" ht="110.25" x14ac:dyDescent="0.25">
      <c r="B6" s="17" t="s">
        <v>9</v>
      </c>
      <c r="C6" s="14" t="s">
        <v>7</v>
      </c>
      <c r="D6" s="13">
        <v>137</v>
      </c>
      <c r="E6" s="16">
        <v>50.7</v>
      </c>
      <c r="F6" s="13">
        <v>31832</v>
      </c>
      <c r="G6" s="11">
        <v>51</v>
      </c>
      <c r="H6" s="27">
        <v>173</v>
      </c>
      <c r="I6" s="30">
        <f>E6*F6</f>
        <v>1613882.4000000001</v>
      </c>
      <c r="J6" s="30">
        <f>D6*G6</f>
        <v>6987</v>
      </c>
      <c r="K6" s="31">
        <f t="shared" ref="K6:K7" si="0">F6*G6*H6</f>
        <v>280853736</v>
      </c>
    </row>
    <row r="7" spans="2:12" ht="94.5" x14ac:dyDescent="0.25">
      <c r="B7" s="17" t="s">
        <v>8</v>
      </c>
      <c r="C7" s="28" t="s">
        <v>7</v>
      </c>
      <c r="D7" s="29">
        <v>287</v>
      </c>
      <c r="E7" s="32">
        <v>95.32</v>
      </c>
      <c r="F7" s="29">
        <v>48786</v>
      </c>
      <c r="G7" s="11">
        <v>96</v>
      </c>
      <c r="H7" s="27">
        <v>173</v>
      </c>
      <c r="I7" s="30">
        <f>E7*F7</f>
        <v>4650281.5199999996</v>
      </c>
      <c r="J7" s="30">
        <f>D7*G7</f>
        <v>27552</v>
      </c>
      <c r="K7" s="31">
        <f t="shared" si="0"/>
        <v>810237888</v>
      </c>
    </row>
    <row r="8" spans="2:12" x14ac:dyDescent="0.25">
      <c r="I8" s="31">
        <f>SUM(I5:I7)</f>
        <v>17369345.32</v>
      </c>
      <c r="J8" s="31">
        <f>SUM(J5:J7)</f>
        <v>105492</v>
      </c>
      <c r="K8" s="31">
        <f>SUM(K5:K7)</f>
        <v>3026151119</v>
      </c>
      <c r="L8" s="31">
        <f>17492203-J8</f>
        <v>17386711</v>
      </c>
    </row>
    <row r="10" spans="2:12" x14ac:dyDescent="0.25">
      <c r="I10" s="31">
        <v>17369592.710000001</v>
      </c>
    </row>
    <row r="11" spans="2:12" x14ac:dyDescent="0.25">
      <c r="J11" s="31">
        <f>I10-I8</f>
        <v>247.39000000059605</v>
      </c>
      <c r="L11" s="31">
        <f>17492203-K8</f>
        <v>-3008658916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Лист23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Федоровна</dc:creator>
  <cp:lastModifiedBy>Светлана Валерьевна</cp:lastModifiedBy>
  <cp:lastPrinted>2020-10-27T11:43:50Z</cp:lastPrinted>
  <dcterms:created xsi:type="dcterms:W3CDTF">2020-10-15T13:04:21Z</dcterms:created>
  <dcterms:modified xsi:type="dcterms:W3CDTF">2021-11-23T08:17:04Z</dcterms:modified>
</cp:coreProperties>
</file>