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НМЦК!$A$6:$N$53</definedName>
    <definedName name="_xlnm.Print_Area" localSheetId="0">НМЦК!$A$1:$N$60</definedName>
  </definedNames>
  <calcPr calcId="145621"/>
</workbook>
</file>

<file path=xl/calcChain.xml><?xml version="1.0" encoding="utf-8"?>
<calcChain xmlns="http://schemas.openxmlformats.org/spreadsheetml/2006/main">
  <c r="K8" i="1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L50"/>
  <c r="M50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K6"/>
  <c r="N6"/>
  <c r="L6"/>
  <c r="M6"/>
  <c r="F6"/>
  <c r="F54"/>
  <c r="H6"/>
  <c r="J6"/>
  <c r="F7"/>
  <c r="H7"/>
  <c r="H54"/>
  <c r="J7"/>
  <c r="K7"/>
  <c r="N7"/>
  <c r="L7"/>
  <c r="M7"/>
  <c r="F49"/>
  <c r="F50"/>
  <c r="F51"/>
  <c r="H51"/>
  <c r="J51"/>
  <c r="L51"/>
  <c r="F52"/>
  <c r="H52"/>
  <c r="J52"/>
  <c r="K52"/>
  <c r="N52"/>
  <c r="L52"/>
  <c r="F53"/>
  <c r="H53"/>
  <c r="J53"/>
  <c r="K53"/>
  <c r="N53"/>
  <c r="L53"/>
  <c r="J54"/>
  <c r="M52"/>
  <c r="M49"/>
  <c r="M51"/>
  <c r="N54"/>
  <c r="M53"/>
</calcChain>
</file>

<file path=xl/sharedStrings.xml><?xml version="1.0" encoding="utf-8"?>
<sst xmlns="http://schemas.openxmlformats.org/spreadsheetml/2006/main" count="121" uniqueCount="70">
  <si>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</si>
  <si>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</si>
  <si>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</si>
  <si>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</si>
  <si>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</si>
  <si>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</si>
  <si>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</si>
  <si>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</si>
  <si>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</si>
  <si>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</si>
  <si>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</si>
  <si>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</si>
  <si>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</si>
  <si>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</si>
  <si>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</si>
  <si>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Оказание услуг по проведению гистологических, гистохимических, цитологических, молекулярных исследований биологического материала</t>
  </si>
  <si>
    <t>Гистологическое исследование эндоскопического материала (простое — до 3 кусочков) пищевода, желудка, кишки, бронха, гортани, трахеи</t>
  </si>
  <si>
    <t>Гистологическое исследование эндоскопического материала (сложное - более 3 кусочков) пищевода, желудка, кишки, бронха, гортани, трахеи</t>
  </si>
  <si>
    <t>Гистологическое исследование эндоскопического материала + Выявление Helicobacter pylori</t>
  </si>
  <si>
    <t>Гистологическое исследование эндоскопического материала ЖКТ при воспалительных заболеваниях (желудок - многофокусная биопсия, все полученные образцы с оценкой гастрита по классификации OLGA 2010; кишечник - лестничная биопсия, все полученные образцы)</t>
  </si>
  <si>
    <t>Гистологическое исследование биопсийного материала полости рта, языка, носоглотки, слюнных желез</t>
  </si>
  <si>
    <t>Гистологическое исследование биопсийного материала мочевыводящих путей</t>
  </si>
  <si>
    <t>Гистологическое исследование биопсийного материала (простое) кожных и подкожных новообразований</t>
  </si>
  <si>
    <t>Гистологическое исследование биопсийного материала (сложное) кожных и подкожных новообразований</t>
  </si>
  <si>
    <t>Гистологическое исследование биопсийного материала мышечной ткани</t>
  </si>
  <si>
    <t>Гистологическое исследование пайпель-биопсии эндометрия</t>
  </si>
  <si>
    <t>Гистологическое исследование биопсийного материала яичек</t>
  </si>
  <si>
    <t>Гистологическое исследование биопсийного материала шейки матки, влагалища</t>
  </si>
  <si>
    <t>Гистологическое исследование биопсийного материала ткани забрюшинного пространства</t>
  </si>
  <si>
    <t>Гистологическое исследование биопсийного материала тканей сустава</t>
  </si>
  <si>
    <t>Гистологическое исследование биопсийного материала костей (и хрящевой ткани)</t>
  </si>
  <si>
    <t>Гистологическое исследование биопсийного материала лимфоузлов</t>
  </si>
  <si>
    <t>Гистологическое исследование операционного материала (анальная трещина, грыжевые мешки, желчный пузырь, стенка раневого канала, ткань свищевого хода и грануляции, аппендикс)</t>
  </si>
  <si>
    <t>Гистологическое исследование операционного материала (придаточных пазух носа, аневризма сосуда, варикозно расширенные вены,  геморроидальные узлы, миндалины (при тонзилитах), аденоиды, эпулиды, кисты яичника)</t>
  </si>
  <si>
    <t>Гистологическое исследование операционного материала (придатки матки, секторальная резекция молочной железы, узлы миомы матки, лимфоузлы, сальники)</t>
  </si>
  <si>
    <t>Гистологическое исследование операционного материала (предстательная железа (ТУР и эктомия), легких, желудка, матки (экстирпация матки  с придатками), кишечника, почек, молочной железы и других органов без лимфоузлов (сальника</t>
  </si>
  <si>
    <t>Гистологическое исследование операционного материала (соскобы цервикального канала, соскобы полости матки)</t>
  </si>
  <si>
    <t>Гистологическое исследование пункционного материала печени</t>
  </si>
  <si>
    <t>Гистологическое исследование пункционного материала почек</t>
  </si>
  <si>
    <t>Гистологическое исследование пункционного материала молочной железы</t>
  </si>
  <si>
    <t>Гистологическое исследование пункционного материала щитовидной железы</t>
  </si>
  <si>
    <t>Гистологическое исследование пункционного материала предстательной железы</t>
  </si>
  <si>
    <t>Гистологическое исследование пункционного материала других органов и тканей</t>
  </si>
  <si>
    <t>Иммуногистохимическое исследование (1 антитело)</t>
  </si>
  <si>
    <t>Иммуногистохимическое исследование (1 прогностическое антитело)</t>
  </si>
  <si>
    <t>Комплексное дифференциальное диагностическое ИГХ исследование</t>
  </si>
  <si>
    <t>Иммуногистохимическая диагностика рецепторного статуса рака молочной железы (PR, ER, ki67, Her2 neu)</t>
  </si>
  <si>
    <t>Иммуногистохимическое определение перестройки гена ALK</t>
  </si>
  <si>
    <t>Иммуногистохимическое определение перестройки гена ROS1</t>
  </si>
  <si>
    <t>Иммуногистохимическое определение экспрессии PD-L1</t>
  </si>
  <si>
    <t>Иммуногистохимическое определение HER2 neu статуса опухоли</t>
  </si>
  <si>
    <t>Определение мутаций гена k-ras</t>
  </si>
  <si>
    <t>Мутация гена BRAF</t>
  </si>
  <si>
    <t>Определение мутации гена N-RAS</t>
  </si>
  <si>
    <t>Определение мутации гена EGFR</t>
  </si>
  <si>
    <t>Дифференциальная диагностика пролиферирующей лейомиомы и лейомиосаркомы матки</t>
  </si>
  <si>
    <t>Определение мутации гена c-Kit</t>
  </si>
  <si>
    <t>Определение микросателлитной нестабильности MMR (MSI)</t>
  </si>
  <si>
    <t>Гибридизация In Situ (FISH, CISH, SISH) - с применением 1 зонда  (HER2, ALK, ROS1, TOPO2A)</t>
  </si>
  <si>
    <t>Исследование соскобов и отпечатков опухолей и опухолеподобных образований (1 локализация)</t>
  </si>
  <si>
    <t>Исследование транссудатов, экссудатов, секретов, экскретов</t>
  </si>
  <si>
    <t>Second opinion - Консультация готового гистологического препарата за случай</t>
  </si>
  <si>
    <t>Second opinion - Консультация готового цитологического препарата за случай</t>
  </si>
  <si>
    <t>Дополнительное изготовление микропрепаратов</t>
  </si>
  <si>
    <t>исследование</t>
  </si>
  <si>
    <t>Источник 1
 КП № б/н от б/д</t>
  </si>
  <si>
    <t>Источник 3
 КП № 19/10/22 от 19.10.2022</t>
  </si>
  <si>
    <t>и на основании предполагаемой потребности Заказчика</t>
  </si>
  <si>
    <r>
      <t xml:space="preserve">Начальная максимальная цена договора – </t>
    </r>
    <r>
      <rPr>
        <b/>
        <sz val="11"/>
        <rFont val="Times New Roman"/>
        <family val="1"/>
        <charset val="204"/>
      </rPr>
      <t>2 800 000,00 рублей</t>
    </r>
    <r>
      <rPr>
        <sz val="11"/>
        <rFont val="Times New Roman"/>
        <family val="1"/>
        <charset val="204"/>
      </rPr>
      <t xml:space="preserve"> (Два миллиона восемьсот тысяч рублей 00 копеек) определена исходя из средней цены единицы услуги (согласно методу сопоставимости рыночных цен (анализа рынка)   </t>
    </r>
  </si>
  <si>
    <t>Источник 2
 КП № 63 от 20.10.2022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</si>
</sst>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6" fillId="9" borderId="0" xfId="0" applyNumberFormat="1" applyFont="1" applyFill="1" applyAlignment="1">
      <alignment horizontal="left" wrapText="1"/>
    </xf>
    <xf numFmtId="0" fontId="25" fillId="9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9" borderId="0" xfId="0" applyNumberFormat="1" applyFont="1" applyFill="1" applyAlignment="1">
      <alignment horizontal="left" wrapText="1"/>
    </xf>
    <xf numFmtId="0" fontId="25" fillId="9" borderId="0" xfId="0" applyFont="1" applyFill="1" applyAlignment="1">
      <alignment horizontal="left" vertical="top" wrapText="1"/>
    </xf>
    <xf numFmtId="3" fontId="25" fillId="9" borderId="0" xfId="0" applyNumberFormat="1" applyFont="1" applyFill="1" applyAlignment="1">
      <alignment horizontal="center" vertical="center" wrapText="1"/>
    </xf>
    <xf numFmtId="4" fontId="25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5" fillId="9" borderId="0" xfId="0" applyFont="1" applyFill="1" applyAlignment="1">
      <alignment horizontal="left"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6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2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47</xdr:row>
      <xdr:rowOff>3486150</xdr:rowOff>
    </xdr:from>
    <xdr:to>
      <xdr:col>13</xdr:col>
      <xdr:colOff>1390650</xdr:colOff>
      <xdr:row>47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1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1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1743075</xdr:rowOff>
    </xdr:from>
    <xdr:to>
      <xdr:col>13</xdr:col>
      <xdr:colOff>1390650</xdr:colOff>
      <xdr:row>48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298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49</xdr:row>
      <xdr:rowOff>0</xdr:rowOff>
    </xdr:from>
    <xdr:to>
      <xdr:col>13</xdr:col>
      <xdr:colOff>1390650</xdr:colOff>
      <xdr:row>49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298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49</xdr:row>
      <xdr:rowOff>1743075</xdr:rowOff>
    </xdr:from>
    <xdr:to>
      <xdr:col>13</xdr:col>
      <xdr:colOff>1390650</xdr:colOff>
      <xdr:row>49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62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50</xdr:row>
      <xdr:rowOff>1743075</xdr:rowOff>
    </xdr:from>
    <xdr:to>
      <xdr:col>13</xdr:col>
      <xdr:colOff>1390650</xdr:colOff>
      <xdr:row>50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108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51</xdr:row>
      <xdr:rowOff>1743075</xdr:rowOff>
    </xdr:from>
    <xdr:to>
      <xdr:col>13</xdr:col>
      <xdr:colOff>1390650</xdr:colOff>
      <xdr:row>51</xdr:row>
      <xdr:rowOff>1295400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59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59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59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1743075</xdr:rowOff>
    </xdr:from>
    <xdr:to>
      <xdr:col>13</xdr:col>
      <xdr:colOff>1390650</xdr:colOff>
      <xdr:row>52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91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10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91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67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324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97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458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782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105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077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56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049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372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344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3477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287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5582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230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554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87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736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3486150</xdr:rowOff>
    </xdr:from>
    <xdr:to>
      <xdr:col>13</xdr:col>
      <xdr:colOff>1390650</xdr:colOff>
      <xdr:row>29</xdr:row>
      <xdr:rowOff>647700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7849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335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21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3486150</xdr:rowOff>
    </xdr:from>
    <xdr:to>
      <xdr:col>13</xdr:col>
      <xdr:colOff>1390650</xdr:colOff>
      <xdr:row>32</xdr:row>
      <xdr:rowOff>647700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145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3486150</xdr:rowOff>
    </xdr:from>
    <xdr:to>
      <xdr:col>13</xdr:col>
      <xdr:colOff>1390650</xdr:colOff>
      <xdr:row>33</xdr:row>
      <xdr:rowOff>647700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46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3486150</xdr:rowOff>
    </xdr:from>
    <xdr:to>
      <xdr:col>13</xdr:col>
      <xdr:colOff>1390650</xdr:colOff>
      <xdr:row>34</xdr:row>
      <xdr:rowOff>647700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792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3486150</xdr:rowOff>
    </xdr:from>
    <xdr:to>
      <xdr:col>13</xdr:col>
      <xdr:colOff>1390650</xdr:colOff>
      <xdr:row>35</xdr:row>
      <xdr:rowOff>647700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0440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3486150</xdr:rowOff>
    </xdr:from>
    <xdr:to>
      <xdr:col>13</xdr:col>
      <xdr:colOff>1390650</xdr:colOff>
      <xdr:row>36</xdr:row>
      <xdr:rowOff>647700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0764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3486150</xdr:rowOff>
    </xdr:from>
    <xdr:to>
      <xdr:col>13</xdr:col>
      <xdr:colOff>1390650</xdr:colOff>
      <xdr:row>37</xdr:row>
      <xdr:rowOff>647700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088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38</xdr:row>
      <xdr:rowOff>3486150</xdr:rowOff>
    </xdr:from>
    <xdr:to>
      <xdr:col>13</xdr:col>
      <xdr:colOff>1390650</xdr:colOff>
      <xdr:row>38</xdr:row>
      <xdr:rowOff>647700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412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39</xdr:row>
      <xdr:rowOff>3486150</xdr:rowOff>
    </xdr:from>
    <xdr:to>
      <xdr:col>13</xdr:col>
      <xdr:colOff>1390650</xdr:colOff>
      <xdr:row>39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897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3486150</xdr:rowOff>
    </xdr:from>
    <xdr:to>
      <xdr:col>13</xdr:col>
      <xdr:colOff>1390650</xdr:colOff>
      <xdr:row>40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221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3486150</xdr:rowOff>
    </xdr:from>
    <xdr:to>
      <xdr:col>13</xdr:col>
      <xdr:colOff>1390650</xdr:colOff>
      <xdr:row>41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545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42</xdr:row>
      <xdr:rowOff>3486150</xdr:rowOff>
    </xdr:from>
    <xdr:to>
      <xdr:col>13</xdr:col>
      <xdr:colOff>1390650</xdr:colOff>
      <xdr:row>42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69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43</xdr:row>
      <xdr:rowOff>3486150</xdr:rowOff>
    </xdr:from>
    <xdr:to>
      <xdr:col>13</xdr:col>
      <xdr:colOff>1390650</xdr:colOff>
      <xdr:row>43</xdr:row>
      <xdr:rowOff>647700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193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3486150</xdr:rowOff>
    </xdr:from>
    <xdr:to>
      <xdr:col>13</xdr:col>
      <xdr:colOff>1390650</xdr:colOff>
      <xdr:row>44</xdr:row>
      <xdr:rowOff>647700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679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3486150</xdr:rowOff>
    </xdr:from>
    <xdr:to>
      <xdr:col>13</xdr:col>
      <xdr:colOff>1390650</xdr:colOff>
      <xdr:row>45</xdr:row>
      <xdr:rowOff>647700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03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46</xdr:row>
      <xdr:rowOff>3486150</xdr:rowOff>
    </xdr:from>
    <xdr:to>
      <xdr:col>13</xdr:col>
      <xdr:colOff>1390650</xdr:colOff>
      <xdr:row>46</xdr:row>
      <xdr:rowOff>647700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32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47</xdr:row>
      <xdr:rowOff>3486150</xdr:rowOff>
    </xdr:from>
    <xdr:to>
      <xdr:col>13</xdr:col>
      <xdr:colOff>1390650</xdr:colOff>
      <xdr:row>47</xdr:row>
      <xdr:rowOff>647700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1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3486150</xdr:rowOff>
    </xdr:from>
    <xdr:to>
      <xdr:col>13</xdr:col>
      <xdr:colOff>1390650</xdr:colOff>
      <xdr:row>48</xdr:row>
      <xdr:rowOff>647700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298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49</xdr:row>
      <xdr:rowOff>3486150</xdr:rowOff>
    </xdr:from>
    <xdr:to>
      <xdr:col>13</xdr:col>
      <xdr:colOff>1390650</xdr:colOff>
      <xdr:row>49</xdr:row>
      <xdr:rowOff>647700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62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50</xdr:row>
      <xdr:rowOff>3486150</xdr:rowOff>
    </xdr:from>
    <xdr:to>
      <xdr:col>13</xdr:col>
      <xdr:colOff>1390650</xdr:colOff>
      <xdr:row>50</xdr:row>
      <xdr:rowOff>647700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108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60"/>
  <sheetViews>
    <sheetView tabSelected="1" zoomScaleNormal="100" workbookViewId="0">
      <selection sqref="A1:N1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4.7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30.75" customHeight="1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51">
      <c r="A3" s="41" t="s">
        <v>1</v>
      </c>
      <c r="B3" s="42" t="s">
        <v>11</v>
      </c>
      <c r="C3" s="41" t="s">
        <v>7</v>
      </c>
      <c r="D3" s="39" t="s">
        <v>6</v>
      </c>
      <c r="E3" s="34" t="s">
        <v>2</v>
      </c>
      <c r="F3" s="34"/>
      <c r="G3" s="34"/>
      <c r="H3" s="34"/>
      <c r="I3" s="34"/>
      <c r="J3" s="34"/>
      <c r="K3" s="34" t="s">
        <v>3</v>
      </c>
      <c r="L3" s="34"/>
      <c r="M3" s="34"/>
      <c r="N3" s="8" t="s">
        <v>4</v>
      </c>
    </row>
    <row r="4" spans="1:15" ht="45.75" customHeight="1">
      <c r="A4" s="41"/>
      <c r="B4" s="42"/>
      <c r="C4" s="41"/>
      <c r="D4" s="39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4" t="s">
        <v>8</v>
      </c>
      <c r="L4" s="34" t="s">
        <v>5</v>
      </c>
      <c r="M4" s="34" t="s">
        <v>9</v>
      </c>
      <c r="N4" s="35" t="s">
        <v>12</v>
      </c>
    </row>
    <row r="5" spans="1:15" ht="29.25" customHeight="1">
      <c r="A5" s="41"/>
      <c r="B5" s="43"/>
      <c r="C5" s="41"/>
      <c r="D5" s="39"/>
      <c r="E5" s="36" t="s">
        <v>65</v>
      </c>
      <c r="F5" s="36"/>
      <c r="G5" s="36" t="s">
        <v>69</v>
      </c>
      <c r="H5" s="36"/>
      <c r="I5" s="36" t="s">
        <v>66</v>
      </c>
      <c r="J5" s="36"/>
      <c r="K5" s="34"/>
      <c r="L5" s="34"/>
      <c r="M5" s="34"/>
      <c r="N5" s="35"/>
    </row>
    <row r="6" spans="1:15" ht="63.75">
      <c r="A6" s="19">
        <v>1</v>
      </c>
      <c r="B6" s="22" t="s">
        <v>16</v>
      </c>
      <c r="C6" s="20" t="s">
        <v>64</v>
      </c>
      <c r="D6" s="18">
        <v>1</v>
      </c>
      <c r="E6" s="16">
        <v>1400</v>
      </c>
      <c r="F6" s="9">
        <f>D6*E6</f>
        <v>1400</v>
      </c>
      <c r="G6" s="16">
        <v>1250</v>
      </c>
      <c r="H6" s="9">
        <f>G6*D6</f>
        <v>1250</v>
      </c>
      <c r="I6" s="16">
        <v>1500</v>
      </c>
      <c r="J6" s="9">
        <f>I6*D6</f>
        <v>1500</v>
      </c>
      <c r="K6" s="32">
        <f>(E6+G6+I6)/3</f>
        <v>1383.3333333333333</v>
      </c>
      <c r="L6" s="7">
        <f>STDEV(E6,G6,I6)</f>
        <v>125.83057392117917</v>
      </c>
      <c r="M6" s="10">
        <f>L6/K6</f>
        <v>9.096186066591265E-2</v>
      </c>
      <c r="N6" s="11">
        <f>ROUND(K6,2)*D6</f>
        <v>1383.33</v>
      </c>
      <c r="O6" s="4"/>
    </row>
    <row r="7" spans="1:15" s="6" customFormat="1" ht="63.75">
      <c r="A7" s="19">
        <v>2</v>
      </c>
      <c r="B7" s="22" t="s">
        <v>17</v>
      </c>
      <c r="C7" s="20" t="s">
        <v>64</v>
      </c>
      <c r="D7" s="18">
        <v>1</v>
      </c>
      <c r="E7" s="16">
        <v>1800</v>
      </c>
      <c r="F7" s="9">
        <f>D7*E7</f>
        <v>1800</v>
      </c>
      <c r="G7" s="16">
        <v>1650</v>
      </c>
      <c r="H7" s="9">
        <f>G7*D7</f>
        <v>1650</v>
      </c>
      <c r="I7" s="16">
        <v>1900</v>
      </c>
      <c r="J7" s="9">
        <f>I7*D7</f>
        <v>1900</v>
      </c>
      <c r="K7" s="32">
        <f>(E7+G7+I7)/3</f>
        <v>1783.3333333333333</v>
      </c>
      <c r="L7" s="7">
        <f>STDEV(E7,G7,I7)</f>
        <v>125.83057392117917</v>
      </c>
      <c r="M7" s="10">
        <f>L7/K7</f>
        <v>7.0559200329633184E-2</v>
      </c>
      <c r="N7" s="11">
        <f>ROUND(K7,2)*D7</f>
        <v>1783.33</v>
      </c>
      <c r="O7" s="31"/>
    </row>
    <row r="8" spans="1:15" s="6" customFormat="1" ht="38.25">
      <c r="A8" s="19">
        <v>3</v>
      </c>
      <c r="B8" s="22" t="s">
        <v>18</v>
      </c>
      <c r="C8" s="20" t="s">
        <v>64</v>
      </c>
      <c r="D8" s="18">
        <v>1</v>
      </c>
      <c r="E8" s="16">
        <v>1800</v>
      </c>
      <c r="F8" s="9">
        <f t="shared" ref="F8:F48" si="0">D8*E8</f>
        <v>1800</v>
      </c>
      <c r="G8" s="16">
        <v>1650</v>
      </c>
      <c r="H8" s="9">
        <f t="shared" ref="H8:H50" si="1">G8*D8</f>
        <v>1650</v>
      </c>
      <c r="I8" s="16">
        <v>1900</v>
      </c>
      <c r="J8" s="9">
        <f t="shared" ref="J8:J50" si="2">I8*D8</f>
        <v>1900</v>
      </c>
      <c r="K8" s="32">
        <f t="shared" ref="K8:K50" si="3">(E8+G8+I8)/3</f>
        <v>1783.3333333333333</v>
      </c>
      <c r="L8" s="7">
        <f t="shared" ref="L8:L50" si="4">STDEV(E8,G8,I8)</f>
        <v>125.83057392117917</v>
      </c>
      <c r="M8" s="10">
        <f t="shared" ref="M8:M48" si="5">L8/K8</f>
        <v>7.0559200329633184E-2</v>
      </c>
      <c r="N8" s="11">
        <f t="shared" ref="N8:N51" si="6">ROUND(K8,2)*D8</f>
        <v>1783.33</v>
      </c>
      <c r="O8" s="31"/>
    </row>
    <row r="9" spans="1:15" s="6" customFormat="1" ht="102">
      <c r="A9" s="19">
        <v>4</v>
      </c>
      <c r="B9" s="22" t="s">
        <v>19</v>
      </c>
      <c r="C9" s="20" t="s">
        <v>64</v>
      </c>
      <c r="D9" s="18">
        <v>1</v>
      </c>
      <c r="E9" s="16">
        <v>2200</v>
      </c>
      <c r="F9" s="9">
        <f t="shared" si="0"/>
        <v>2200</v>
      </c>
      <c r="G9" s="16">
        <v>2000</v>
      </c>
      <c r="H9" s="9">
        <f t="shared" si="1"/>
        <v>2000</v>
      </c>
      <c r="I9" s="16">
        <v>2300</v>
      </c>
      <c r="J9" s="9">
        <f t="shared" si="2"/>
        <v>2300</v>
      </c>
      <c r="K9" s="32">
        <f t="shared" si="3"/>
        <v>2166.6666666666665</v>
      </c>
      <c r="L9" s="7">
        <f t="shared" si="4"/>
        <v>152.75252316519467</v>
      </c>
      <c r="M9" s="10">
        <f t="shared" si="5"/>
        <v>7.0501164537782157E-2</v>
      </c>
      <c r="N9" s="11">
        <f t="shared" si="6"/>
        <v>2166.67</v>
      </c>
      <c r="O9" s="31"/>
    </row>
    <row r="10" spans="1:15" s="6" customFormat="1" ht="38.25">
      <c r="A10" s="19">
        <v>5</v>
      </c>
      <c r="B10" s="22" t="s">
        <v>20</v>
      </c>
      <c r="C10" s="20" t="s">
        <v>64</v>
      </c>
      <c r="D10" s="18">
        <v>1</v>
      </c>
      <c r="E10" s="16">
        <v>1400</v>
      </c>
      <c r="F10" s="9">
        <f t="shared" si="0"/>
        <v>1400</v>
      </c>
      <c r="G10" s="16">
        <v>1250</v>
      </c>
      <c r="H10" s="9">
        <f t="shared" si="1"/>
        <v>1250</v>
      </c>
      <c r="I10" s="16">
        <v>1500</v>
      </c>
      <c r="J10" s="9">
        <f t="shared" si="2"/>
        <v>1500</v>
      </c>
      <c r="K10" s="32">
        <f t="shared" si="3"/>
        <v>1383.3333333333333</v>
      </c>
      <c r="L10" s="7">
        <f t="shared" si="4"/>
        <v>125.83057392117917</v>
      </c>
      <c r="M10" s="10">
        <f t="shared" si="5"/>
        <v>9.096186066591265E-2</v>
      </c>
      <c r="N10" s="11">
        <f t="shared" si="6"/>
        <v>1383.33</v>
      </c>
      <c r="O10" s="31"/>
    </row>
    <row r="11" spans="1:15" s="6" customFormat="1" ht="38.25">
      <c r="A11" s="19">
        <v>6</v>
      </c>
      <c r="B11" s="22" t="s">
        <v>21</v>
      </c>
      <c r="C11" s="20" t="s">
        <v>64</v>
      </c>
      <c r="D11" s="18">
        <v>1</v>
      </c>
      <c r="E11" s="16">
        <v>1400</v>
      </c>
      <c r="F11" s="9">
        <f t="shared" si="0"/>
        <v>1400</v>
      </c>
      <c r="G11" s="16">
        <v>1250</v>
      </c>
      <c r="H11" s="9">
        <f t="shared" si="1"/>
        <v>1250</v>
      </c>
      <c r="I11" s="16">
        <v>1500</v>
      </c>
      <c r="J11" s="9">
        <f t="shared" si="2"/>
        <v>1500</v>
      </c>
      <c r="K11" s="32">
        <f t="shared" si="3"/>
        <v>1383.3333333333333</v>
      </c>
      <c r="L11" s="7">
        <f t="shared" si="4"/>
        <v>125.83057392117917</v>
      </c>
      <c r="M11" s="10">
        <f t="shared" si="5"/>
        <v>9.096186066591265E-2</v>
      </c>
      <c r="N11" s="11">
        <f t="shared" si="6"/>
        <v>1383.33</v>
      </c>
      <c r="O11" s="31"/>
    </row>
    <row r="12" spans="1:15" s="6" customFormat="1" ht="51">
      <c r="A12" s="19">
        <v>7</v>
      </c>
      <c r="B12" s="22" t="s">
        <v>22</v>
      </c>
      <c r="C12" s="20" t="s">
        <v>64</v>
      </c>
      <c r="D12" s="18">
        <v>1</v>
      </c>
      <c r="E12" s="16">
        <v>1400</v>
      </c>
      <c r="F12" s="9">
        <f t="shared" si="0"/>
        <v>1400</v>
      </c>
      <c r="G12" s="16">
        <v>1250</v>
      </c>
      <c r="H12" s="9">
        <f t="shared" si="1"/>
        <v>1250</v>
      </c>
      <c r="I12" s="16">
        <v>1500</v>
      </c>
      <c r="J12" s="9">
        <f t="shared" si="2"/>
        <v>1500</v>
      </c>
      <c r="K12" s="32">
        <f t="shared" si="3"/>
        <v>1383.3333333333333</v>
      </c>
      <c r="L12" s="7">
        <f t="shared" si="4"/>
        <v>125.83057392117917</v>
      </c>
      <c r="M12" s="10">
        <f t="shared" si="5"/>
        <v>9.096186066591265E-2</v>
      </c>
      <c r="N12" s="11">
        <f t="shared" si="6"/>
        <v>1383.33</v>
      </c>
      <c r="O12" s="31"/>
    </row>
    <row r="13" spans="1:15" s="6" customFormat="1" ht="51">
      <c r="A13" s="19">
        <v>8</v>
      </c>
      <c r="B13" s="22" t="s">
        <v>23</v>
      </c>
      <c r="C13" s="20" t="s">
        <v>64</v>
      </c>
      <c r="D13" s="18">
        <v>1</v>
      </c>
      <c r="E13" s="16">
        <v>2200</v>
      </c>
      <c r="F13" s="9">
        <f t="shared" si="0"/>
        <v>2200</v>
      </c>
      <c r="G13" s="16">
        <v>2000</v>
      </c>
      <c r="H13" s="9">
        <f t="shared" si="1"/>
        <v>2000</v>
      </c>
      <c r="I13" s="16">
        <v>2300</v>
      </c>
      <c r="J13" s="9">
        <f t="shared" si="2"/>
        <v>2300</v>
      </c>
      <c r="K13" s="32">
        <f t="shared" si="3"/>
        <v>2166.6666666666665</v>
      </c>
      <c r="L13" s="7">
        <f t="shared" si="4"/>
        <v>152.75252316519467</v>
      </c>
      <c r="M13" s="10">
        <f t="shared" si="5"/>
        <v>7.0501164537782157E-2</v>
      </c>
      <c r="N13" s="11">
        <f t="shared" si="6"/>
        <v>2166.67</v>
      </c>
      <c r="O13" s="31"/>
    </row>
    <row r="14" spans="1:15" s="6" customFormat="1" ht="38.25">
      <c r="A14" s="19">
        <v>9</v>
      </c>
      <c r="B14" s="22" t="s">
        <v>24</v>
      </c>
      <c r="C14" s="20" t="s">
        <v>64</v>
      </c>
      <c r="D14" s="18">
        <v>1</v>
      </c>
      <c r="E14" s="16">
        <v>1400</v>
      </c>
      <c r="F14" s="9">
        <f t="shared" si="0"/>
        <v>1400</v>
      </c>
      <c r="G14" s="16">
        <v>1250</v>
      </c>
      <c r="H14" s="9">
        <f t="shared" si="1"/>
        <v>1250</v>
      </c>
      <c r="I14" s="16">
        <v>1500</v>
      </c>
      <c r="J14" s="9">
        <f t="shared" si="2"/>
        <v>1500</v>
      </c>
      <c r="K14" s="32">
        <f t="shared" si="3"/>
        <v>1383.3333333333333</v>
      </c>
      <c r="L14" s="7">
        <f t="shared" si="4"/>
        <v>125.83057392117917</v>
      </c>
      <c r="M14" s="10">
        <f t="shared" si="5"/>
        <v>9.096186066591265E-2</v>
      </c>
      <c r="N14" s="11">
        <f t="shared" si="6"/>
        <v>1383.33</v>
      </c>
      <c r="O14" s="31"/>
    </row>
    <row r="15" spans="1:15" s="6" customFormat="1" ht="25.5">
      <c r="A15" s="19">
        <v>10</v>
      </c>
      <c r="B15" s="22" t="s">
        <v>25</v>
      </c>
      <c r="C15" s="20" t="s">
        <v>64</v>
      </c>
      <c r="D15" s="18">
        <v>1</v>
      </c>
      <c r="E15" s="16">
        <v>1400</v>
      </c>
      <c r="F15" s="9">
        <f t="shared" si="0"/>
        <v>1400</v>
      </c>
      <c r="G15" s="16">
        <v>1250</v>
      </c>
      <c r="H15" s="9">
        <f t="shared" si="1"/>
        <v>1250</v>
      </c>
      <c r="I15" s="16">
        <v>1500</v>
      </c>
      <c r="J15" s="9">
        <f t="shared" si="2"/>
        <v>1500</v>
      </c>
      <c r="K15" s="32">
        <f t="shared" si="3"/>
        <v>1383.3333333333333</v>
      </c>
      <c r="L15" s="7">
        <f t="shared" si="4"/>
        <v>125.83057392117917</v>
      </c>
      <c r="M15" s="10">
        <f t="shared" si="5"/>
        <v>9.096186066591265E-2</v>
      </c>
      <c r="N15" s="11">
        <f t="shared" si="6"/>
        <v>1383.33</v>
      </c>
      <c r="O15" s="31"/>
    </row>
    <row r="16" spans="1:15" s="6" customFormat="1" ht="25.5">
      <c r="A16" s="19">
        <v>11</v>
      </c>
      <c r="B16" s="22" t="s">
        <v>26</v>
      </c>
      <c r="C16" s="20" t="s">
        <v>64</v>
      </c>
      <c r="D16" s="18">
        <v>1</v>
      </c>
      <c r="E16" s="16">
        <v>1400</v>
      </c>
      <c r="F16" s="9">
        <f t="shared" si="0"/>
        <v>1400</v>
      </c>
      <c r="G16" s="16">
        <v>1250</v>
      </c>
      <c r="H16" s="9">
        <f t="shared" si="1"/>
        <v>1250</v>
      </c>
      <c r="I16" s="16">
        <v>1500</v>
      </c>
      <c r="J16" s="9">
        <f t="shared" si="2"/>
        <v>1500</v>
      </c>
      <c r="K16" s="32">
        <f t="shared" si="3"/>
        <v>1383.3333333333333</v>
      </c>
      <c r="L16" s="7">
        <f t="shared" si="4"/>
        <v>125.83057392117917</v>
      </c>
      <c r="M16" s="10">
        <f t="shared" si="5"/>
        <v>9.096186066591265E-2</v>
      </c>
      <c r="N16" s="11">
        <f t="shared" si="6"/>
        <v>1383.33</v>
      </c>
      <c r="O16" s="31"/>
    </row>
    <row r="17" spans="1:15" s="6" customFormat="1" ht="38.25">
      <c r="A17" s="19">
        <v>12</v>
      </c>
      <c r="B17" s="22" t="s">
        <v>27</v>
      </c>
      <c r="C17" s="20" t="s">
        <v>64</v>
      </c>
      <c r="D17" s="18">
        <v>1</v>
      </c>
      <c r="E17" s="16">
        <v>1400</v>
      </c>
      <c r="F17" s="9">
        <f t="shared" si="0"/>
        <v>1400</v>
      </c>
      <c r="G17" s="16">
        <v>1250</v>
      </c>
      <c r="H17" s="9">
        <f t="shared" si="1"/>
        <v>1250</v>
      </c>
      <c r="I17" s="16">
        <v>1500</v>
      </c>
      <c r="J17" s="9">
        <f t="shared" si="2"/>
        <v>1500</v>
      </c>
      <c r="K17" s="32">
        <f t="shared" si="3"/>
        <v>1383.3333333333333</v>
      </c>
      <c r="L17" s="7">
        <f t="shared" si="4"/>
        <v>125.83057392117917</v>
      </c>
      <c r="M17" s="10">
        <f t="shared" si="5"/>
        <v>9.096186066591265E-2</v>
      </c>
      <c r="N17" s="11">
        <f t="shared" si="6"/>
        <v>1383.33</v>
      </c>
      <c r="O17" s="31"/>
    </row>
    <row r="18" spans="1:15" s="6" customFormat="1" ht="38.25">
      <c r="A18" s="19">
        <v>13</v>
      </c>
      <c r="B18" s="22" t="s">
        <v>28</v>
      </c>
      <c r="C18" s="20" t="s">
        <v>64</v>
      </c>
      <c r="D18" s="18">
        <v>1</v>
      </c>
      <c r="E18" s="16">
        <v>1800</v>
      </c>
      <c r="F18" s="9">
        <f t="shared" si="0"/>
        <v>1800</v>
      </c>
      <c r="G18" s="16">
        <v>1600</v>
      </c>
      <c r="H18" s="9">
        <f t="shared" si="1"/>
        <v>1600</v>
      </c>
      <c r="I18" s="16">
        <v>1900</v>
      </c>
      <c r="J18" s="9">
        <f t="shared" si="2"/>
        <v>1900</v>
      </c>
      <c r="K18" s="32">
        <f t="shared" si="3"/>
        <v>1766.6666666666667</v>
      </c>
      <c r="L18" s="7">
        <f t="shared" si="4"/>
        <v>152.75252316519467</v>
      </c>
      <c r="M18" s="10">
        <f t="shared" si="5"/>
        <v>8.6463692357657357E-2</v>
      </c>
      <c r="N18" s="11">
        <f t="shared" si="6"/>
        <v>1766.67</v>
      </c>
      <c r="O18" s="31"/>
    </row>
    <row r="19" spans="1:15" s="6" customFormat="1" ht="38.25">
      <c r="A19" s="19">
        <v>14</v>
      </c>
      <c r="B19" s="22" t="s">
        <v>29</v>
      </c>
      <c r="C19" s="20" t="s">
        <v>64</v>
      </c>
      <c r="D19" s="18">
        <v>1</v>
      </c>
      <c r="E19" s="16">
        <v>2200</v>
      </c>
      <c r="F19" s="9">
        <f t="shared" si="0"/>
        <v>2200</v>
      </c>
      <c r="G19" s="16">
        <v>2000</v>
      </c>
      <c r="H19" s="9">
        <f t="shared" si="1"/>
        <v>2000</v>
      </c>
      <c r="I19" s="16">
        <v>2300</v>
      </c>
      <c r="J19" s="9">
        <f t="shared" si="2"/>
        <v>2300</v>
      </c>
      <c r="K19" s="32">
        <f t="shared" si="3"/>
        <v>2166.6666666666665</v>
      </c>
      <c r="L19" s="7">
        <f t="shared" si="4"/>
        <v>152.75252316519467</v>
      </c>
      <c r="M19" s="10">
        <f t="shared" si="5"/>
        <v>7.0501164537782157E-2</v>
      </c>
      <c r="N19" s="11">
        <f t="shared" si="6"/>
        <v>2166.67</v>
      </c>
      <c r="O19" s="31"/>
    </row>
    <row r="20" spans="1:15" s="6" customFormat="1" ht="38.25">
      <c r="A20" s="19">
        <v>15</v>
      </c>
      <c r="B20" s="22" t="s">
        <v>30</v>
      </c>
      <c r="C20" s="20" t="s">
        <v>64</v>
      </c>
      <c r="D20" s="18">
        <v>1</v>
      </c>
      <c r="E20" s="16">
        <v>2200</v>
      </c>
      <c r="F20" s="9">
        <f t="shared" si="0"/>
        <v>2200</v>
      </c>
      <c r="G20" s="16">
        <v>2000</v>
      </c>
      <c r="H20" s="9">
        <f t="shared" si="1"/>
        <v>2000</v>
      </c>
      <c r="I20" s="16">
        <v>2300</v>
      </c>
      <c r="J20" s="9">
        <f t="shared" si="2"/>
        <v>2300</v>
      </c>
      <c r="K20" s="32">
        <f t="shared" si="3"/>
        <v>2166.6666666666665</v>
      </c>
      <c r="L20" s="7">
        <f t="shared" si="4"/>
        <v>152.75252316519467</v>
      </c>
      <c r="M20" s="10">
        <f t="shared" si="5"/>
        <v>7.0501164537782157E-2</v>
      </c>
      <c r="N20" s="11">
        <f t="shared" si="6"/>
        <v>2166.67</v>
      </c>
      <c r="O20" s="31"/>
    </row>
    <row r="21" spans="1:15" s="6" customFormat="1" ht="25.5">
      <c r="A21" s="19">
        <v>16</v>
      </c>
      <c r="B21" s="22" t="s">
        <v>31</v>
      </c>
      <c r="C21" s="20" t="s">
        <v>64</v>
      </c>
      <c r="D21" s="18">
        <v>1</v>
      </c>
      <c r="E21" s="16">
        <v>1800</v>
      </c>
      <c r="F21" s="9">
        <f t="shared" si="0"/>
        <v>1800</v>
      </c>
      <c r="G21" s="16">
        <v>1600</v>
      </c>
      <c r="H21" s="9">
        <f t="shared" si="1"/>
        <v>1600</v>
      </c>
      <c r="I21" s="16">
        <v>1900</v>
      </c>
      <c r="J21" s="9">
        <f t="shared" si="2"/>
        <v>1900</v>
      </c>
      <c r="K21" s="32">
        <f t="shared" si="3"/>
        <v>1766.6666666666667</v>
      </c>
      <c r="L21" s="7">
        <f t="shared" si="4"/>
        <v>152.75252316519467</v>
      </c>
      <c r="M21" s="10">
        <f t="shared" si="5"/>
        <v>8.6463692357657357E-2</v>
      </c>
      <c r="N21" s="11">
        <f t="shared" si="6"/>
        <v>1766.67</v>
      </c>
      <c r="O21" s="31"/>
    </row>
    <row r="22" spans="1:15" s="6" customFormat="1" ht="76.5">
      <c r="A22" s="19">
        <v>17</v>
      </c>
      <c r="B22" s="22" t="s">
        <v>32</v>
      </c>
      <c r="C22" s="20" t="s">
        <v>64</v>
      </c>
      <c r="D22" s="18">
        <v>1</v>
      </c>
      <c r="E22" s="16">
        <v>1200</v>
      </c>
      <c r="F22" s="9">
        <f t="shared" si="0"/>
        <v>1200</v>
      </c>
      <c r="G22" s="16">
        <v>1100</v>
      </c>
      <c r="H22" s="9">
        <f t="shared" si="1"/>
        <v>1100</v>
      </c>
      <c r="I22" s="16">
        <v>1300</v>
      </c>
      <c r="J22" s="9">
        <f t="shared" si="2"/>
        <v>1300</v>
      </c>
      <c r="K22" s="32">
        <f t="shared" si="3"/>
        <v>1200</v>
      </c>
      <c r="L22" s="7">
        <f t="shared" si="4"/>
        <v>100</v>
      </c>
      <c r="M22" s="10">
        <f t="shared" si="5"/>
        <v>8.3333333333333329E-2</v>
      </c>
      <c r="N22" s="11">
        <f t="shared" si="6"/>
        <v>1200</v>
      </c>
      <c r="O22" s="31"/>
    </row>
    <row r="23" spans="1:15" s="6" customFormat="1" ht="89.25">
      <c r="A23" s="19">
        <v>18</v>
      </c>
      <c r="B23" s="22" t="s">
        <v>33</v>
      </c>
      <c r="C23" s="20" t="s">
        <v>64</v>
      </c>
      <c r="D23" s="18">
        <v>1</v>
      </c>
      <c r="E23" s="16">
        <v>1400</v>
      </c>
      <c r="F23" s="9">
        <f t="shared" si="0"/>
        <v>1400</v>
      </c>
      <c r="G23" s="16">
        <v>1250</v>
      </c>
      <c r="H23" s="9">
        <f t="shared" si="1"/>
        <v>1250</v>
      </c>
      <c r="I23" s="16">
        <v>1500</v>
      </c>
      <c r="J23" s="9">
        <f t="shared" si="2"/>
        <v>1500</v>
      </c>
      <c r="K23" s="32">
        <f t="shared" si="3"/>
        <v>1383.3333333333333</v>
      </c>
      <c r="L23" s="7">
        <f t="shared" si="4"/>
        <v>125.83057392117917</v>
      </c>
      <c r="M23" s="10">
        <f t="shared" si="5"/>
        <v>9.096186066591265E-2</v>
      </c>
      <c r="N23" s="11">
        <f t="shared" si="6"/>
        <v>1383.33</v>
      </c>
      <c r="O23" s="31"/>
    </row>
    <row r="24" spans="1:15" s="6" customFormat="1" ht="63.75">
      <c r="A24" s="19">
        <v>19</v>
      </c>
      <c r="B24" s="22" t="s">
        <v>34</v>
      </c>
      <c r="C24" s="20" t="s">
        <v>64</v>
      </c>
      <c r="D24" s="18">
        <v>1</v>
      </c>
      <c r="E24" s="16">
        <v>1400</v>
      </c>
      <c r="F24" s="9">
        <f t="shared" si="0"/>
        <v>1400</v>
      </c>
      <c r="G24" s="16">
        <v>1250</v>
      </c>
      <c r="H24" s="9">
        <f t="shared" si="1"/>
        <v>1250</v>
      </c>
      <c r="I24" s="16">
        <v>1500</v>
      </c>
      <c r="J24" s="9">
        <f t="shared" si="2"/>
        <v>1500</v>
      </c>
      <c r="K24" s="32">
        <f t="shared" si="3"/>
        <v>1383.3333333333333</v>
      </c>
      <c r="L24" s="7">
        <f t="shared" si="4"/>
        <v>125.83057392117917</v>
      </c>
      <c r="M24" s="10">
        <f t="shared" si="5"/>
        <v>9.096186066591265E-2</v>
      </c>
      <c r="N24" s="11">
        <f t="shared" si="6"/>
        <v>1383.33</v>
      </c>
      <c r="O24" s="31"/>
    </row>
    <row r="25" spans="1:15" s="6" customFormat="1" ht="102">
      <c r="A25" s="19">
        <v>20</v>
      </c>
      <c r="B25" s="22" t="s">
        <v>35</v>
      </c>
      <c r="C25" s="20" t="s">
        <v>64</v>
      </c>
      <c r="D25" s="18">
        <v>1</v>
      </c>
      <c r="E25" s="16">
        <v>3900</v>
      </c>
      <c r="F25" s="9">
        <f t="shared" si="0"/>
        <v>3900</v>
      </c>
      <c r="G25" s="16">
        <v>3500</v>
      </c>
      <c r="H25" s="9">
        <f t="shared" si="1"/>
        <v>3500</v>
      </c>
      <c r="I25" s="16">
        <v>4100</v>
      </c>
      <c r="J25" s="9">
        <f t="shared" si="2"/>
        <v>4100</v>
      </c>
      <c r="K25" s="32">
        <f t="shared" si="3"/>
        <v>3833.3333333333335</v>
      </c>
      <c r="L25" s="7">
        <f t="shared" si="4"/>
        <v>305.50504633038935</v>
      </c>
      <c r="M25" s="10">
        <f t="shared" si="5"/>
        <v>7.969696860792766E-2</v>
      </c>
      <c r="N25" s="11">
        <f t="shared" si="6"/>
        <v>3833.33</v>
      </c>
      <c r="O25" s="31"/>
    </row>
    <row r="26" spans="1:15" s="6" customFormat="1" ht="51">
      <c r="A26" s="19">
        <v>21</v>
      </c>
      <c r="B26" s="22" t="s">
        <v>36</v>
      </c>
      <c r="C26" s="20" t="s">
        <v>64</v>
      </c>
      <c r="D26" s="18">
        <v>1</v>
      </c>
      <c r="E26" s="16">
        <v>1400</v>
      </c>
      <c r="F26" s="9">
        <f t="shared" si="0"/>
        <v>1400</v>
      </c>
      <c r="G26" s="16">
        <v>1300</v>
      </c>
      <c r="H26" s="9">
        <f t="shared" si="1"/>
        <v>1300</v>
      </c>
      <c r="I26" s="16">
        <v>1500</v>
      </c>
      <c r="J26" s="9">
        <f t="shared" si="2"/>
        <v>1500</v>
      </c>
      <c r="K26" s="32">
        <f t="shared" si="3"/>
        <v>1400</v>
      </c>
      <c r="L26" s="7">
        <f t="shared" si="4"/>
        <v>100</v>
      </c>
      <c r="M26" s="10">
        <f t="shared" si="5"/>
        <v>7.1428571428571425E-2</v>
      </c>
      <c r="N26" s="11">
        <f t="shared" si="6"/>
        <v>1400</v>
      </c>
      <c r="O26" s="31"/>
    </row>
    <row r="27" spans="1:15" s="6" customFormat="1" ht="25.5">
      <c r="A27" s="19">
        <v>22</v>
      </c>
      <c r="B27" s="22" t="s">
        <v>37</v>
      </c>
      <c r="C27" s="20" t="s">
        <v>64</v>
      </c>
      <c r="D27" s="18">
        <v>1</v>
      </c>
      <c r="E27" s="16">
        <v>3900</v>
      </c>
      <c r="F27" s="9">
        <f t="shared" si="0"/>
        <v>3900</v>
      </c>
      <c r="G27" s="16">
        <v>3500</v>
      </c>
      <c r="H27" s="9">
        <f t="shared" si="1"/>
        <v>3500</v>
      </c>
      <c r="I27" s="16">
        <v>4100</v>
      </c>
      <c r="J27" s="9">
        <f t="shared" si="2"/>
        <v>4100</v>
      </c>
      <c r="K27" s="32">
        <f t="shared" si="3"/>
        <v>3833.3333333333335</v>
      </c>
      <c r="L27" s="7">
        <f t="shared" si="4"/>
        <v>305.50504633038935</v>
      </c>
      <c r="M27" s="10">
        <f t="shared" si="5"/>
        <v>7.969696860792766E-2</v>
      </c>
      <c r="N27" s="11">
        <f t="shared" si="6"/>
        <v>3833.33</v>
      </c>
      <c r="O27" s="31"/>
    </row>
    <row r="28" spans="1:15" s="6" customFormat="1" ht="25.5">
      <c r="A28" s="19">
        <v>23</v>
      </c>
      <c r="B28" s="22" t="s">
        <v>38</v>
      </c>
      <c r="C28" s="20" t="s">
        <v>64</v>
      </c>
      <c r="D28" s="18">
        <v>1</v>
      </c>
      <c r="E28" s="16">
        <v>3900</v>
      </c>
      <c r="F28" s="9">
        <f t="shared" si="0"/>
        <v>3900</v>
      </c>
      <c r="G28" s="16">
        <v>3500</v>
      </c>
      <c r="H28" s="9">
        <f t="shared" si="1"/>
        <v>3500</v>
      </c>
      <c r="I28" s="16">
        <v>4100</v>
      </c>
      <c r="J28" s="9">
        <f t="shared" si="2"/>
        <v>4100</v>
      </c>
      <c r="K28" s="32">
        <f t="shared" si="3"/>
        <v>3833.3333333333335</v>
      </c>
      <c r="L28" s="7">
        <f t="shared" si="4"/>
        <v>305.50504633038935</v>
      </c>
      <c r="M28" s="10">
        <f t="shared" si="5"/>
        <v>7.969696860792766E-2</v>
      </c>
      <c r="N28" s="11">
        <f t="shared" si="6"/>
        <v>3833.33</v>
      </c>
      <c r="O28" s="31"/>
    </row>
    <row r="29" spans="1:15" s="6" customFormat="1" ht="38.25">
      <c r="A29" s="19">
        <v>24</v>
      </c>
      <c r="B29" s="22" t="s">
        <v>39</v>
      </c>
      <c r="C29" s="20" t="s">
        <v>64</v>
      </c>
      <c r="D29" s="18">
        <v>1</v>
      </c>
      <c r="E29" s="16">
        <v>3900</v>
      </c>
      <c r="F29" s="9">
        <f t="shared" si="0"/>
        <v>3900</v>
      </c>
      <c r="G29" s="16">
        <v>3500</v>
      </c>
      <c r="H29" s="9">
        <f t="shared" si="1"/>
        <v>3500</v>
      </c>
      <c r="I29" s="16">
        <v>4100</v>
      </c>
      <c r="J29" s="9">
        <f t="shared" si="2"/>
        <v>4100</v>
      </c>
      <c r="K29" s="32">
        <f t="shared" si="3"/>
        <v>3833.3333333333335</v>
      </c>
      <c r="L29" s="7">
        <f t="shared" si="4"/>
        <v>305.50504633038935</v>
      </c>
      <c r="M29" s="10">
        <f t="shared" si="5"/>
        <v>7.969696860792766E-2</v>
      </c>
      <c r="N29" s="11">
        <f t="shared" si="6"/>
        <v>3833.33</v>
      </c>
      <c r="O29" s="31"/>
    </row>
    <row r="30" spans="1:15" s="6" customFormat="1" ht="38.25">
      <c r="A30" s="19">
        <v>25</v>
      </c>
      <c r="B30" s="22" t="s">
        <v>40</v>
      </c>
      <c r="C30" s="20" t="s">
        <v>64</v>
      </c>
      <c r="D30" s="18">
        <v>1</v>
      </c>
      <c r="E30" s="16">
        <v>3900</v>
      </c>
      <c r="F30" s="9">
        <f t="shared" si="0"/>
        <v>3900</v>
      </c>
      <c r="G30" s="16">
        <v>3500</v>
      </c>
      <c r="H30" s="9">
        <f t="shared" si="1"/>
        <v>3500</v>
      </c>
      <c r="I30" s="16">
        <v>4100</v>
      </c>
      <c r="J30" s="9">
        <f t="shared" si="2"/>
        <v>4100</v>
      </c>
      <c r="K30" s="32">
        <f t="shared" si="3"/>
        <v>3833.3333333333335</v>
      </c>
      <c r="L30" s="7">
        <f t="shared" si="4"/>
        <v>305.50504633038935</v>
      </c>
      <c r="M30" s="10">
        <f t="shared" si="5"/>
        <v>7.969696860792766E-2</v>
      </c>
      <c r="N30" s="11">
        <f t="shared" si="6"/>
        <v>3833.33</v>
      </c>
      <c r="O30" s="31"/>
    </row>
    <row r="31" spans="1:15" s="6" customFormat="1" ht="38.25">
      <c r="A31" s="19">
        <v>26</v>
      </c>
      <c r="B31" s="22" t="s">
        <v>41</v>
      </c>
      <c r="C31" s="20" t="s">
        <v>64</v>
      </c>
      <c r="D31" s="18">
        <v>1</v>
      </c>
      <c r="E31" s="16">
        <v>3900</v>
      </c>
      <c r="F31" s="9">
        <f t="shared" si="0"/>
        <v>3900</v>
      </c>
      <c r="G31" s="16">
        <v>3500</v>
      </c>
      <c r="H31" s="9">
        <f t="shared" si="1"/>
        <v>3500</v>
      </c>
      <c r="I31" s="16">
        <v>4100</v>
      </c>
      <c r="J31" s="9">
        <f t="shared" si="2"/>
        <v>4100</v>
      </c>
      <c r="K31" s="32">
        <f t="shared" si="3"/>
        <v>3833.3333333333335</v>
      </c>
      <c r="L31" s="7">
        <f t="shared" si="4"/>
        <v>305.50504633038935</v>
      </c>
      <c r="M31" s="10">
        <f t="shared" si="5"/>
        <v>7.969696860792766E-2</v>
      </c>
      <c r="N31" s="11">
        <f t="shared" si="6"/>
        <v>3833.33</v>
      </c>
      <c r="O31" s="31"/>
    </row>
    <row r="32" spans="1:15" s="6" customFormat="1" ht="38.25">
      <c r="A32" s="19">
        <v>27</v>
      </c>
      <c r="B32" s="22" t="s">
        <v>42</v>
      </c>
      <c r="C32" s="20" t="s">
        <v>64</v>
      </c>
      <c r="D32" s="18">
        <v>1</v>
      </c>
      <c r="E32" s="16">
        <v>3900</v>
      </c>
      <c r="F32" s="9">
        <f t="shared" si="0"/>
        <v>3900</v>
      </c>
      <c r="G32" s="16">
        <v>3500</v>
      </c>
      <c r="H32" s="9">
        <f t="shared" si="1"/>
        <v>3500</v>
      </c>
      <c r="I32" s="16">
        <v>4100</v>
      </c>
      <c r="J32" s="9">
        <f t="shared" si="2"/>
        <v>4100</v>
      </c>
      <c r="K32" s="32">
        <f t="shared" si="3"/>
        <v>3833.3333333333335</v>
      </c>
      <c r="L32" s="7">
        <f t="shared" si="4"/>
        <v>305.50504633038935</v>
      </c>
      <c r="M32" s="10">
        <f t="shared" si="5"/>
        <v>7.969696860792766E-2</v>
      </c>
      <c r="N32" s="11">
        <f t="shared" si="6"/>
        <v>3833.33</v>
      </c>
      <c r="O32" s="31"/>
    </row>
    <row r="33" spans="1:15" s="6" customFormat="1" ht="25.5">
      <c r="A33" s="19">
        <v>28</v>
      </c>
      <c r="B33" s="22" t="s">
        <v>43</v>
      </c>
      <c r="C33" s="20" t="s">
        <v>64</v>
      </c>
      <c r="D33" s="18">
        <v>1</v>
      </c>
      <c r="E33" s="16">
        <v>2800</v>
      </c>
      <c r="F33" s="9">
        <f t="shared" si="0"/>
        <v>2800</v>
      </c>
      <c r="G33" s="16">
        <v>2500</v>
      </c>
      <c r="H33" s="9">
        <f t="shared" si="1"/>
        <v>2500</v>
      </c>
      <c r="I33" s="16">
        <v>2900</v>
      </c>
      <c r="J33" s="9">
        <f t="shared" si="2"/>
        <v>2900</v>
      </c>
      <c r="K33" s="32">
        <f t="shared" si="3"/>
        <v>2733.3333333333335</v>
      </c>
      <c r="L33" s="7">
        <f t="shared" si="4"/>
        <v>208.16659994661327</v>
      </c>
      <c r="M33" s="10">
        <f t="shared" si="5"/>
        <v>7.6158512175590221E-2</v>
      </c>
      <c r="N33" s="11">
        <f t="shared" si="6"/>
        <v>2733.33</v>
      </c>
      <c r="O33" s="31"/>
    </row>
    <row r="34" spans="1:15" s="6" customFormat="1" ht="25.5">
      <c r="A34" s="19">
        <v>29</v>
      </c>
      <c r="B34" s="23" t="s">
        <v>44</v>
      </c>
      <c r="C34" s="20" t="s">
        <v>64</v>
      </c>
      <c r="D34" s="18">
        <v>1</v>
      </c>
      <c r="E34" s="16">
        <v>7600</v>
      </c>
      <c r="F34" s="9">
        <f t="shared" si="0"/>
        <v>7600</v>
      </c>
      <c r="G34" s="16">
        <v>6900</v>
      </c>
      <c r="H34" s="9">
        <f t="shared" si="1"/>
        <v>6900</v>
      </c>
      <c r="I34" s="16">
        <v>8000</v>
      </c>
      <c r="J34" s="9">
        <f t="shared" si="2"/>
        <v>8000</v>
      </c>
      <c r="K34" s="32">
        <f t="shared" si="3"/>
        <v>7500</v>
      </c>
      <c r="L34" s="7">
        <f t="shared" si="4"/>
        <v>556.77643628300223</v>
      </c>
      <c r="M34" s="10">
        <f t="shared" si="5"/>
        <v>7.4236858171066969E-2</v>
      </c>
      <c r="N34" s="11">
        <f t="shared" si="6"/>
        <v>7500</v>
      </c>
      <c r="O34" s="31"/>
    </row>
    <row r="35" spans="1:15" s="6" customFormat="1" ht="25.5">
      <c r="A35" s="19">
        <v>30</v>
      </c>
      <c r="B35" s="22" t="s">
        <v>45</v>
      </c>
      <c r="C35" s="20" t="s">
        <v>64</v>
      </c>
      <c r="D35" s="18">
        <v>1</v>
      </c>
      <c r="E35" s="16">
        <v>23800</v>
      </c>
      <c r="F35" s="9">
        <f t="shared" si="0"/>
        <v>23800</v>
      </c>
      <c r="G35" s="16">
        <v>21600</v>
      </c>
      <c r="H35" s="9">
        <f t="shared" si="1"/>
        <v>21600</v>
      </c>
      <c r="I35" s="16">
        <v>25000</v>
      </c>
      <c r="J35" s="9">
        <f t="shared" si="2"/>
        <v>25000</v>
      </c>
      <c r="K35" s="32">
        <f t="shared" si="3"/>
        <v>23466.666666666668</v>
      </c>
      <c r="L35" s="7">
        <f t="shared" si="4"/>
        <v>1724.3356208503417</v>
      </c>
      <c r="M35" s="10">
        <f t="shared" si="5"/>
        <v>7.3480211115781596E-2</v>
      </c>
      <c r="N35" s="11">
        <f t="shared" si="6"/>
        <v>23466.67</v>
      </c>
      <c r="O35" s="31"/>
    </row>
    <row r="36" spans="1:15" s="6" customFormat="1" ht="51">
      <c r="A36" s="19">
        <v>31</v>
      </c>
      <c r="B36" s="22" t="s">
        <v>46</v>
      </c>
      <c r="C36" s="20" t="s">
        <v>64</v>
      </c>
      <c r="D36" s="18">
        <v>1</v>
      </c>
      <c r="E36" s="16">
        <v>9900</v>
      </c>
      <c r="F36" s="9">
        <f t="shared" si="0"/>
        <v>9900</v>
      </c>
      <c r="G36" s="16">
        <v>9000</v>
      </c>
      <c r="H36" s="9">
        <f t="shared" si="1"/>
        <v>9000</v>
      </c>
      <c r="I36" s="16">
        <v>10400</v>
      </c>
      <c r="J36" s="9">
        <f t="shared" si="2"/>
        <v>10400</v>
      </c>
      <c r="K36" s="32">
        <f t="shared" si="3"/>
        <v>9766.6666666666661</v>
      </c>
      <c r="L36" s="7">
        <f t="shared" si="4"/>
        <v>709.45988845975876</v>
      </c>
      <c r="M36" s="10">
        <f t="shared" si="5"/>
        <v>7.2640944210896799E-2</v>
      </c>
      <c r="N36" s="11">
        <f t="shared" si="6"/>
        <v>9766.67</v>
      </c>
      <c r="O36" s="31"/>
    </row>
    <row r="37" spans="1:15" s="6" customFormat="1" ht="25.5">
      <c r="A37" s="19">
        <v>32</v>
      </c>
      <c r="B37" s="22" t="s">
        <v>47</v>
      </c>
      <c r="C37" s="20" t="s">
        <v>64</v>
      </c>
      <c r="D37" s="18">
        <v>1</v>
      </c>
      <c r="E37" s="16">
        <v>10600</v>
      </c>
      <c r="F37" s="9">
        <f t="shared" si="0"/>
        <v>10600</v>
      </c>
      <c r="G37" s="16">
        <v>9600</v>
      </c>
      <c r="H37" s="9">
        <f t="shared" si="1"/>
        <v>9600</v>
      </c>
      <c r="I37" s="16">
        <v>11100</v>
      </c>
      <c r="J37" s="9">
        <f t="shared" si="2"/>
        <v>11100</v>
      </c>
      <c r="K37" s="32">
        <f t="shared" si="3"/>
        <v>10433.333333333334</v>
      </c>
      <c r="L37" s="7">
        <f t="shared" si="4"/>
        <v>763.76261582597328</v>
      </c>
      <c r="M37" s="10">
        <f t="shared" si="5"/>
        <v>7.3204084583959092E-2</v>
      </c>
      <c r="N37" s="11">
        <f t="shared" si="6"/>
        <v>10433.33</v>
      </c>
      <c r="O37" s="31"/>
    </row>
    <row r="38" spans="1:15" s="6" customFormat="1" ht="25.5">
      <c r="A38" s="19">
        <v>33</v>
      </c>
      <c r="B38" s="22" t="s">
        <v>48</v>
      </c>
      <c r="C38" s="20" t="s">
        <v>64</v>
      </c>
      <c r="D38" s="18">
        <v>1</v>
      </c>
      <c r="E38" s="16">
        <v>7600</v>
      </c>
      <c r="F38" s="9">
        <f t="shared" si="0"/>
        <v>7600</v>
      </c>
      <c r="G38" s="16">
        <v>6900</v>
      </c>
      <c r="H38" s="9">
        <f t="shared" si="1"/>
        <v>6900</v>
      </c>
      <c r="I38" s="16">
        <v>8000</v>
      </c>
      <c r="J38" s="9">
        <f t="shared" si="2"/>
        <v>8000</v>
      </c>
      <c r="K38" s="32">
        <f t="shared" si="3"/>
        <v>7500</v>
      </c>
      <c r="L38" s="7">
        <f t="shared" si="4"/>
        <v>556.77643628300223</v>
      </c>
      <c r="M38" s="10">
        <f t="shared" si="5"/>
        <v>7.4236858171066969E-2</v>
      </c>
      <c r="N38" s="11">
        <f t="shared" si="6"/>
        <v>7500</v>
      </c>
      <c r="O38" s="31"/>
    </row>
    <row r="39" spans="1:15" s="6" customFormat="1" ht="25.5">
      <c r="A39" s="19">
        <v>34</v>
      </c>
      <c r="B39" s="22" t="s">
        <v>49</v>
      </c>
      <c r="C39" s="20" t="s">
        <v>64</v>
      </c>
      <c r="D39" s="18">
        <v>1</v>
      </c>
      <c r="E39" s="16">
        <v>9900</v>
      </c>
      <c r="F39" s="9">
        <f t="shared" si="0"/>
        <v>9900</v>
      </c>
      <c r="G39" s="16">
        <v>9000</v>
      </c>
      <c r="H39" s="9">
        <f t="shared" si="1"/>
        <v>9000</v>
      </c>
      <c r="I39" s="16">
        <v>10400</v>
      </c>
      <c r="J39" s="9">
        <f t="shared" si="2"/>
        <v>10400</v>
      </c>
      <c r="K39" s="32">
        <f t="shared" si="3"/>
        <v>9766.6666666666661</v>
      </c>
      <c r="L39" s="7">
        <f t="shared" si="4"/>
        <v>709.45988845975876</v>
      </c>
      <c r="M39" s="10">
        <f t="shared" si="5"/>
        <v>7.2640944210896799E-2</v>
      </c>
      <c r="N39" s="11">
        <f t="shared" si="6"/>
        <v>9766.67</v>
      </c>
      <c r="O39" s="31"/>
    </row>
    <row r="40" spans="1:15" s="6" customFormat="1" ht="38.25">
      <c r="A40" s="19">
        <v>35</v>
      </c>
      <c r="B40" s="22" t="s">
        <v>50</v>
      </c>
      <c r="C40" s="20" t="s">
        <v>64</v>
      </c>
      <c r="D40" s="18">
        <v>1</v>
      </c>
      <c r="E40" s="16">
        <v>3000</v>
      </c>
      <c r="F40" s="9">
        <f t="shared" si="0"/>
        <v>3000</v>
      </c>
      <c r="G40" s="16">
        <v>2750</v>
      </c>
      <c r="H40" s="9">
        <f t="shared" si="1"/>
        <v>2750</v>
      </c>
      <c r="I40" s="16">
        <v>3200</v>
      </c>
      <c r="J40" s="9">
        <f t="shared" si="2"/>
        <v>3200</v>
      </c>
      <c r="K40" s="32">
        <f t="shared" si="3"/>
        <v>2983.3333333333335</v>
      </c>
      <c r="L40" s="7">
        <f t="shared" si="4"/>
        <v>225.46248764114472</v>
      </c>
      <c r="M40" s="10">
        <f t="shared" si="5"/>
        <v>7.557401820373566E-2</v>
      </c>
      <c r="N40" s="11">
        <f t="shared" si="6"/>
        <v>2983.33</v>
      </c>
      <c r="O40" s="31"/>
    </row>
    <row r="41" spans="1:15" s="6" customFormat="1" ht="25.5">
      <c r="A41" s="19">
        <v>36</v>
      </c>
      <c r="B41" s="22" t="s">
        <v>51</v>
      </c>
      <c r="C41" s="20" t="s">
        <v>64</v>
      </c>
      <c r="D41" s="18">
        <v>1</v>
      </c>
      <c r="E41" s="16">
        <v>8800</v>
      </c>
      <c r="F41" s="9">
        <f t="shared" si="0"/>
        <v>8800</v>
      </c>
      <c r="G41" s="16">
        <v>8000</v>
      </c>
      <c r="H41" s="9">
        <f t="shared" si="1"/>
        <v>8000</v>
      </c>
      <c r="I41" s="16">
        <v>9200</v>
      </c>
      <c r="J41" s="9">
        <f t="shared" si="2"/>
        <v>9200</v>
      </c>
      <c r="K41" s="32">
        <f t="shared" si="3"/>
        <v>8666.6666666666661</v>
      </c>
      <c r="L41" s="7">
        <f t="shared" si="4"/>
        <v>611.0100926607787</v>
      </c>
      <c r="M41" s="10">
        <f t="shared" si="5"/>
        <v>7.0501164537782157E-2</v>
      </c>
      <c r="N41" s="11">
        <f t="shared" si="6"/>
        <v>8666.67</v>
      </c>
      <c r="O41" s="31"/>
    </row>
    <row r="42" spans="1:15" s="6" customFormat="1" ht="25.5">
      <c r="A42" s="19">
        <v>37</v>
      </c>
      <c r="B42" s="22" t="s">
        <v>52</v>
      </c>
      <c r="C42" s="20" t="s">
        <v>64</v>
      </c>
      <c r="D42" s="18">
        <v>1</v>
      </c>
      <c r="E42" s="16">
        <v>8800</v>
      </c>
      <c r="F42" s="9">
        <f t="shared" si="0"/>
        <v>8800</v>
      </c>
      <c r="G42" s="16">
        <v>8000</v>
      </c>
      <c r="H42" s="9">
        <f t="shared" si="1"/>
        <v>8000</v>
      </c>
      <c r="I42" s="16">
        <v>9200</v>
      </c>
      <c r="J42" s="9">
        <f t="shared" si="2"/>
        <v>9200</v>
      </c>
      <c r="K42" s="32">
        <f t="shared" si="3"/>
        <v>8666.6666666666661</v>
      </c>
      <c r="L42" s="7">
        <f t="shared" si="4"/>
        <v>611.0100926607787</v>
      </c>
      <c r="M42" s="10">
        <f t="shared" si="5"/>
        <v>7.0501164537782157E-2</v>
      </c>
      <c r="N42" s="11">
        <f t="shared" si="6"/>
        <v>8666.67</v>
      </c>
      <c r="O42" s="31"/>
    </row>
    <row r="43" spans="1:15" s="6" customFormat="1" ht="25.5">
      <c r="A43" s="19">
        <v>38</v>
      </c>
      <c r="B43" s="22" t="s">
        <v>53</v>
      </c>
      <c r="C43" s="20" t="s">
        <v>64</v>
      </c>
      <c r="D43" s="18">
        <v>1</v>
      </c>
      <c r="E43" s="16">
        <v>8800</v>
      </c>
      <c r="F43" s="9">
        <f t="shared" si="0"/>
        <v>8800</v>
      </c>
      <c r="G43" s="16">
        <v>8000</v>
      </c>
      <c r="H43" s="9">
        <f t="shared" si="1"/>
        <v>8000</v>
      </c>
      <c r="I43" s="16">
        <v>9200</v>
      </c>
      <c r="J43" s="9">
        <f t="shared" si="2"/>
        <v>9200</v>
      </c>
      <c r="K43" s="32">
        <f t="shared" si="3"/>
        <v>8666.6666666666661</v>
      </c>
      <c r="L43" s="7">
        <f t="shared" si="4"/>
        <v>611.0100926607787</v>
      </c>
      <c r="M43" s="10">
        <f t="shared" si="5"/>
        <v>7.0501164537782157E-2</v>
      </c>
      <c r="N43" s="11">
        <f t="shared" si="6"/>
        <v>8666.67</v>
      </c>
      <c r="O43" s="31"/>
    </row>
    <row r="44" spans="1:15" s="6" customFormat="1" ht="25.5">
      <c r="A44" s="19">
        <v>39</v>
      </c>
      <c r="B44" s="22" t="s">
        <v>54</v>
      </c>
      <c r="C44" s="20" t="s">
        <v>64</v>
      </c>
      <c r="D44" s="18">
        <v>1</v>
      </c>
      <c r="E44" s="16">
        <v>10500</v>
      </c>
      <c r="F44" s="9">
        <f t="shared" si="0"/>
        <v>10500</v>
      </c>
      <c r="G44" s="16">
        <v>9500</v>
      </c>
      <c r="H44" s="9">
        <f t="shared" si="1"/>
        <v>9500</v>
      </c>
      <c r="I44" s="16">
        <v>11000</v>
      </c>
      <c r="J44" s="9">
        <f t="shared" si="2"/>
        <v>11000</v>
      </c>
      <c r="K44" s="32">
        <f t="shared" si="3"/>
        <v>10333.333333333334</v>
      </c>
      <c r="L44" s="7">
        <f t="shared" si="4"/>
        <v>763.76261582597328</v>
      </c>
      <c r="M44" s="10">
        <f t="shared" si="5"/>
        <v>7.3912511208965151E-2</v>
      </c>
      <c r="N44" s="11">
        <f t="shared" si="6"/>
        <v>10333.33</v>
      </c>
      <c r="O44" s="31"/>
    </row>
    <row r="45" spans="1:15" s="6" customFormat="1" ht="38.25">
      <c r="A45" s="19">
        <v>40</v>
      </c>
      <c r="B45" s="22" t="s">
        <v>55</v>
      </c>
      <c r="C45" s="20" t="s">
        <v>64</v>
      </c>
      <c r="D45" s="18">
        <v>1</v>
      </c>
      <c r="E45" s="16">
        <v>15400</v>
      </c>
      <c r="F45" s="9">
        <f t="shared" si="0"/>
        <v>15400</v>
      </c>
      <c r="G45" s="16">
        <v>14000</v>
      </c>
      <c r="H45" s="9">
        <f t="shared" si="1"/>
        <v>14000</v>
      </c>
      <c r="I45" s="16">
        <v>16200</v>
      </c>
      <c r="J45" s="9">
        <f t="shared" si="2"/>
        <v>16200</v>
      </c>
      <c r="K45" s="32">
        <f t="shared" si="3"/>
        <v>15200</v>
      </c>
      <c r="L45" s="7">
        <f t="shared" si="4"/>
        <v>1113.5528725660045</v>
      </c>
      <c r="M45" s="10">
        <f t="shared" si="5"/>
        <v>7.3260057405658191E-2</v>
      </c>
      <c r="N45" s="11">
        <f t="shared" si="6"/>
        <v>15200</v>
      </c>
      <c r="O45" s="31"/>
    </row>
    <row r="46" spans="1:15" s="6" customFormat="1" ht="25.5">
      <c r="A46" s="19">
        <v>41</v>
      </c>
      <c r="B46" s="22" t="s">
        <v>56</v>
      </c>
      <c r="C46" s="20" t="s">
        <v>64</v>
      </c>
      <c r="D46" s="18">
        <v>1</v>
      </c>
      <c r="E46" s="16">
        <v>12100</v>
      </c>
      <c r="F46" s="9">
        <f t="shared" si="0"/>
        <v>12100</v>
      </c>
      <c r="G46" s="16">
        <v>11000</v>
      </c>
      <c r="H46" s="9">
        <f t="shared" si="1"/>
        <v>11000</v>
      </c>
      <c r="I46" s="16">
        <v>12700</v>
      </c>
      <c r="J46" s="9">
        <f t="shared" si="2"/>
        <v>12700</v>
      </c>
      <c r="K46" s="32">
        <f t="shared" si="3"/>
        <v>11933.333333333334</v>
      </c>
      <c r="L46" s="7">
        <f t="shared" si="4"/>
        <v>862.16781042517084</v>
      </c>
      <c r="M46" s="10">
        <f t="shared" si="5"/>
        <v>7.2248699197640015E-2</v>
      </c>
      <c r="N46" s="11">
        <f t="shared" si="6"/>
        <v>11933.33</v>
      </c>
      <c r="O46" s="31"/>
    </row>
    <row r="47" spans="1:15" s="6" customFormat="1" ht="25.5">
      <c r="A47" s="19">
        <v>42</v>
      </c>
      <c r="B47" s="22" t="s">
        <v>57</v>
      </c>
      <c r="C47" s="20" t="s">
        <v>64</v>
      </c>
      <c r="D47" s="18">
        <v>1</v>
      </c>
      <c r="E47" s="16">
        <v>14900</v>
      </c>
      <c r="F47" s="9">
        <f t="shared" si="0"/>
        <v>14900</v>
      </c>
      <c r="G47" s="16">
        <v>13500</v>
      </c>
      <c r="H47" s="9">
        <f t="shared" si="1"/>
        <v>13500</v>
      </c>
      <c r="I47" s="16">
        <v>15600</v>
      </c>
      <c r="J47" s="9">
        <f t="shared" si="2"/>
        <v>15600</v>
      </c>
      <c r="K47" s="32">
        <f t="shared" si="3"/>
        <v>14666.666666666666</v>
      </c>
      <c r="L47" s="7">
        <f t="shared" si="4"/>
        <v>1069.2676621563626</v>
      </c>
      <c r="M47" s="10">
        <f t="shared" si="5"/>
        <v>7.2904613328842904E-2</v>
      </c>
      <c r="N47" s="11">
        <f t="shared" si="6"/>
        <v>14666.67</v>
      </c>
      <c r="O47" s="31"/>
    </row>
    <row r="48" spans="1:15" s="6" customFormat="1" ht="38.25">
      <c r="A48" s="19">
        <v>43</v>
      </c>
      <c r="B48" s="22" t="s">
        <v>58</v>
      </c>
      <c r="C48" s="20" t="s">
        <v>64</v>
      </c>
      <c r="D48" s="18">
        <v>1</v>
      </c>
      <c r="E48" s="16">
        <v>19300</v>
      </c>
      <c r="F48" s="9">
        <f t="shared" si="0"/>
        <v>19300</v>
      </c>
      <c r="G48" s="16">
        <v>17500</v>
      </c>
      <c r="H48" s="9">
        <f t="shared" si="1"/>
        <v>17500</v>
      </c>
      <c r="I48" s="16">
        <v>20300</v>
      </c>
      <c r="J48" s="9">
        <f t="shared" si="2"/>
        <v>20300</v>
      </c>
      <c r="K48" s="32">
        <f t="shared" si="3"/>
        <v>19033.333333333332</v>
      </c>
      <c r="L48" s="7">
        <f t="shared" si="4"/>
        <v>1418.9197769195175</v>
      </c>
      <c r="M48" s="10">
        <f t="shared" si="5"/>
        <v>7.4549200188415987E-2</v>
      </c>
      <c r="N48" s="11">
        <f t="shared" si="6"/>
        <v>19033.330000000002</v>
      </c>
      <c r="O48" s="31"/>
    </row>
    <row r="49" spans="1:95" s="6" customFormat="1" ht="38.25">
      <c r="A49" s="19">
        <v>44</v>
      </c>
      <c r="B49" s="22" t="s">
        <v>59</v>
      </c>
      <c r="C49" s="20" t="s">
        <v>64</v>
      </c>
      <c r="D49" s="18">
        <v>1</v>
      </c>
      <c r="E49" s="16">
        <v>600</v>
      </c>
      <c r="F49" s="9">
        <f>D49*E49</f>
        <v>600</v>
      </c>
      <c r="G49" s="16">
        <v>550</v>
      </c>
      <c r="H49" s="9">
        <f t="shared" si="1"/>
        <v>550</v>
      </c>
      <c r="I49" s="16">
        <v>600</v>
      </c>
      <c r="J49" s="9">
        <f t="shared" si="2"/>
        <v>600</v>
      </c>
      <c r="K49" s="32">
        <f t="shared" si="3"/>
        <v>583.33333333333337</v>
      </c>
      <c r="L49" s="7">
        <f t="shared" si="4"/>
        <v>28.867513459481287</v>
      </c>
      <c r="M49" s="10">
        <f>L49/K49</f>
        <v>4.9487165930539347E-2</v>
      </c>
      <c r="N49" s="11">
        <f t="shared" si="6"/>
        <v>583.33000000000004</v>
      </c>
      <c r="O49" s="31"/>
    </row>
    <row r="50" spans="1:95" s="6" customFormat="1" ht="25.5">
      <c r="A50" s="19">
        <v>45</v>
      </c>
      <c r="B50" s="22" t="s">
        <v>60</v>
      </c>
      <c r="C50" s="20" t="s">
        <v>64</v>
      </c>
      <c r="D50" s="18">
        <v>1</v>
      </c>
      <c r="E50" s="16">
        <v>1200</v>
      </c>
      <c r="F50" s="9">
        <f>D50*E50</f>
        <v>1200</v>
      </c>
      <c r="G50" s="16">
        <v>1100</v>
      </c>
      <c r="H50" s="9">
        <f t="shared" si="1"/>
        <v>1100</v>
      </c>
      <c r="I50" s="16">
        <v>1300</v>
      </c>
      <c r="J50" s="9">
        <f t="shared" si="2"/>
        <v>1300</v>
      </c>
      <c r="K50" s="32">
        <f t="shared" si="3"/>
        <v>1200</v>
      </c>
      <c r="L50" s="7">
        <f t="shared" si="4"/>
        <v>100</v>
      </c>
      <c r="M50" s="10">
        <f>L50/K50</f>
        <v>8.3333333333333329E-2</v>
      </c>
      <c r="N50" s="11">
        <f t="shared" si="6"/>
        <v>1200</v>
      </c>
      <c r="O50" s="31"/>
    </row>
    <row r="51" spans="1:95" s="6" customFormat="1" ht="38.25">
      <c r="A51" s="19">
        <v>46</v>
      </c>
      <c r="B51" s="22" t="s">
        <v>61</v>
      </c>
      <c r="C51" s="20" t="s">
        <v>64</v>
      </c>
      <c r="D51" s="18">
        <v>1</v>
      </c>
      <c r="E51" s="16">
        <v>1800</v>
      </c>
      <c r="F51" s="9">
        <f>D51*E51</f>
        <v>1800</v>
      </c>
      <c r="G51" s="16">
        <v>1650</v>
      </c>
      <c r="H51" s="9">
        <f>G51*D51</f>
        <v>1650</v>
      </c>
      <c r="I51" s="16">
        <v>1900</v>
      </c>
      <c r="J51" s="9">
        <f>I51*D51</f>
        <v>1900</v>
      </c>
      <c r="K51" s="32">
        <f>(E51+G51+I51)/3</f>
        <v>1783.3333333333333</v>
      </c>
      <c r="L51" s="7">
        <f>STDEV(E51,G51,I51)</f>
        <v>125.83057392117917</v>
      </c>
      <c r="M51" s="10">
        <f>L51/K51</f>
        <v>7.0559200329633184E-2</v>
      </c>
      <c r="N51" s="11">
        <f t="shared" si="6"/>
        <v>1783.33</v>
      </c>
      <c r="O51" s="31"/>
    </row>
    <row r="52" spans="1:95" s="6" customFormat="1" ht="38.25">
      <c r="A52" s="19">
        <v>47</v>
      </c>
      <c r="B52" s="22" t="s">
        <v>62</v>
      </c>
      <c r="C52" s="20" t="s">
        <v>64</v>
      </c>
      <c r="D52" s="18">
        <v>1</v>
      </c>
      <c r="E52" s="16">
        <v>1800</v>
      </c>
      <c r="F52" s="9">
        <f>D52*E52</f>
        <v>1800</v>
      </c>
      <c r="G52" s="16">
        <v>1650</v>
      </c>
      <c r="H52" s="9">
        <f>G52*D52</f>
        <v>1650</v>
      </c>
      <c r="I52" s="16">
        <v>1900</v>
      </c>
      <c r="J52" s="9">
        <f>I52*D52</f>
        <v>1900</v>
      </c>
      <c r="K52" s="32">
        <f>(E52+G52+I52)/3</f>
        <v>1783.3333333333333</v>
      </c>
      <c r="L52" s="7">
        <f>STDEV(E52,G52,I52)</f>
        <v>125.83057392117917</v>
      </c>
      <c r="M52" s="10">
        <f>L52/K52</f>
        <v>7.0559200329633184E-2</v>
      </c>
      <c r="N52" s="11">
        <f>ROUND(K52,2)*D52</f>
        <v>1783.33</v>
      </c>
      <c r="O52" s="31"/>
    </row>
    <row r="53" spans="1:95" ht="25.5">
      <c r="A53" s="19">
        <v>48</v>
      </c>
      <c r="B53" s="22" t="s">
        <v>63</v>
      </c>
      <c r="C53" s="20" t="s">
        <v>64</v>
      </c>
      <c r="D53" s="18">
        <v>1</v>
      </c>
      <c r="E53" s="16">
        <v>400</v>
      </c>
      <c r="F53" s="9">
        <f>D53*E53</f>
        <v>400</v>
      </c>
      <c r="G53" s="16">
        <v>330</v>
      </c>
      <c r="H53" s="9">
        <f>G53*D53</f>
        <v>330</v>
      </c>
      <c r="I53" s="16">
        <v>400</v>
      </c>
      <c r="J53" s="9">
        <f>I53*D53</f>
        <v>400</v>
      </c>
      <c r="K53" s="32">
        <f>(E53+G53+I53)/3</f>
        <v>376.66666666666669</v>
      </c>
      <c r="L53" s="7">
        <f>STDEV(E53,G53,I53)</f>
        <v>40.414518843273804</v>
      </c>
      <c r="M53" s="10">
        <f>L53/K53</f>
        <v>0.10729518276975346</v>
      </c>
      <c r="N53" s="11">
        <f>ROUND(K53,2)*D53</f>
        <v>376.67</v>
      </c>
      <c r="O53" s="4"/>
    </row>
    <row r="54" spans="1:95">
      <c r="A54" s="12"/>
      <c r="B54" s="21" t="s">
        <v>10</v>
      </c>
      <c r="C54" s="13"/>
      <c r="D54" s="14"/>
      <c r="E54" s="15"/>
      <c r="F54" s="15">
        <f>SUM(F6:F53)</f>
        <v>239500</v>
      </c>
      <c r="G54" s="15"/>
      <c r="H54" s="15">
        <f>SUM(H6:H53)</f>
        <v>216930</v>
      </c>
      <c r="I54" s="15"/>
      <c r="J54" s="15">
        <f>SUM(J6:J53)</f>
        <v>251800</v>
      </c>
      <c r="K54" s="15"/>
      <c r="L54" s="15"/>
      <c r="M54" s="15"/>
      <c r="N54" s="15">
        <f>SUM(N6:N53)</f>
        <v>236076.62</v>
      </c>
    </row>
    <row r="58" spans="1:95" s="26" customFormat="1" ht="47.25" customHeight="1">
      <c r="A58" s="24"/>
      <c r="B58" s="38" t="s">
        <v>68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</row>
    <row r="59" spans="1:95" s="26" customFormat="1" ht="15">
      <c r="A59" s="27"/>
      <c r="B59" s="28"/>
      <c r="C59" s="28"/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</row>
    <row r="60" spans="1:95" s="26" customFormat="1" ht="25.5" customHeight="1">
      <c r="A60" s="27"/>
      <c r="B60" s="33" t="s">
        <v>67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</row>
  </sheetData>
  <mergeCells count="17">
    <mergeCell ref="A1:N1"/>
    <mergeCell ref="B58:N58"/>
    <mergeCell ref="E3:J3"/>
    <mergeCell ref="D3:D5"/>
    <mergeCell ref="A2:N2"/>
    <mergeCell ref="K3:M3"/>
    <mergeCell ref="A3:A5"/>
    <mergeCell ref="B3:B5"/>
    <mergeCell ref="C3:C5"/>
    <mergeCell ref="K4:K5"/>
    <mergeCell ref="B60:N60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2022-11-10T08:40:50Z</cp:lastPrinted>
  <dcterms:created xsi:type="dcterms:W3CDTF">2018-12-14T15:08:00Z</dcterms:created>
  <dcterms:modified xsi:type="dcterms:W3CDTF">2022-11-10T08:41:24Z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