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9570"/>
  </bookViews>
  <sheets>
    <sheet name="НМЦК" sheetId="1" r:id="rId1"/>
  </sheets>
  <definedNames>
    <definedName name="__DdeLink__4132_4043957148" localSheetId="0">НМЦК!$B$22</definedName>
    <definedName name="_xlnm._FilterDatabase" localSheetId="0" hidden="1">НМЦК!$A$6:$N$23</definedName>
    <definedName name="_xlnm.Print_Area" localSheetId="0">НМЦК!$A$1:$N$29</definedName>
  </definedNames>
  <calcPr calcId="114210"/>
</workbook>
</file>

<file path=xl/calcChain.xml><?xml version="1.0" encoding="utf-8"?>
<calcChain xmlns="http://schemas.openxmlformats.org/spreadsheetml/2006/main">
  <c r="J18" i="1"/>
  <c r="K18"/>
  <c r="N18"/>
  <c r="L18"/>
  <c r="J17"/>
  <c r="K17"/>
  <c r="N17"/>
  <c r="L17"/>
  <c r="J16"/>
  <c r="K16"/>
  <c r="L16"/>
  <c r="J15"/>
  <c r="K15"/>
  <c r="L15"/>
  <c r="H18"/>
  <c r="H17"/>
  <c r="H16"/>
  <c r="H15"/>
  <c r="F18"/>
  <c r="F17"/>
  <c r="F16"/>
  <c r="F15"/>
  <c r="K7"/>
  <c r="N7"/>
  <c r="K8"/>
  <c r="N8"/>
  <c r="K9"/>
  <c r="N9"/>
  <c r="K10"/>
  <c r="N10"/>
  <c r="K11"/>
  <c r="N11"/>
  <c r="K12"/>
  <c r="N12"/>
  <c r="K13"/>
  <c r="N13"/>
  <c r="K14"/>
  <c r="N14"/>
  <c r="K19"/>
  <c r="N19"/>
  <c r="K20"/>
  <c r="N20"/>
  <c r="L7"/>
  <c r="L8"/>
  <c r="L9"/>
  <c r="L10"/>
  <c r="L11"/>
  <c r="L12"/>
  <c r="L13"/>
  <c r="L14"/>
  <c r="L19"/>
  <c r="J7"/>
  <c r="J8"/>
  <c r="J9"/>
  <c r="J10"/>
  <c r="J11"/>
  <c r="J12"/>
  <c r="J13"/>
  <c r="J14"/>
  <c r="H7"/>
  <c r="H8"/>
  <c r="H9"/>
  <c r="H10"/>
  <c r="H11"/>
  <c r="H12"/>
  <c r="H13"/>
  <c r="H14"/>
  <c r="F7"/>
  <c r="F8"/>
  <c r="F9"/>
  <c r="F10"/>
  <c r="F11"/>
  <c r="F12"/>
  <c r="F13"/>
  <c r="F14"/>
  <c r="K21"/>
  <c r="N21"/>
  <c r="K22"/>
  <c r="N22"/>
  <c r="L20"/>
  <c r="M20"/>
  <c r="L21"/>
  <c r="L22"/>
  <c r="J19"/>
  <c r="J20"/>
  <c r="J21"/>
  <c r="J22"/>
  <c r="H19"/>
  <c r="H20"/>
  <c r="H21"/>
  <c r="H22"/>
  <c r="F19"/>
  <c r="F20"/>
  <c r="F21"/>
  <c r="F22"/>
  <c r="K6"/>
  <c r="L6"/>
  <c r="F6"/>
  <c r="H6"/>
  <c r="J6"/>
  <c r="F23"/>
  <c r="H23"/>
  <c r="J23"/>
  <c r="K23"/>
  <c r="N23"/>
  <c r="L23"/>
  <c r="M14"/>
  <c r="M23"/>
  <c r="M17"/>
  <c r="M15"/>
  <c r="M13"/>
  <c r="M16"/>
  <c r="N15"/>
  <c r="N16"/>
  <c r="M18"/>
  <c r="M11"/>
  <c r="M10"/>
  <c r="M7"/>
  <c r="M21"/>
  <c r="M19"/>
  <c r="M9"/>
  <c r="M22"/>
  <c r="M12"/>
  <c r="M8"/>
  <c r="M6"/>
  <c r="J24"/>
  <c r="F24"/>
  <c r="H24"/>
  <c r="N6"/>
  <c r="N24"/>
</calcChain>
</file>

<file path=xl/sharedStrings.xml><?xml version="1.0" encoding="utf-8"?>
<sst xmlns="http://schemas.openxmlformats.org/spreadsheetml/2006/main" count="59" uniqueCount="37">
  <si>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</si>
  <si>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</si>
  <si>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</si>
  <si>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</si>
  <si>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</si>
  <si>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</si>
  <si>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</si>
  <si>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</si>
  <si>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</si>
  <si>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</si>
  <si>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</si>
  <si>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</si>
  <si>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</si>
  <si>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</si>
  <si>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</si>
  <si>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 xml:space="preserve">Чайник электрический </t>
  </si>
  <si>
    <t>Зеркало</t>
  </si>
  <si>
    <t>Подставка под ноги</t>
  </si>
  <si>
    <t xml:space="preserve">Диспенсер для бумажных полотенец </t>
  </si>
  <si>
    <t>Диспенсер для антисептика и жидкого мыла</t>
  </si>
  <si>
    <t>Полка для душа угловая</t>
  </si>
  <si>
    <t>Полка для душа прямая</t>
  </si>
  <si>
    <t>Держатель для туалетной бумаги</t>
  </si>
  <si>
    <t>Вешалка штатив для одежды напольная</t>
  </si>
  <si>
    <t xml:space="preserve">Вешалка навесная </t>
  </si>
  <si>
    <t xml:space="preserve">Коврик ячеистый </t>
  </si>
  <si>
    <t>Коврик ячеистый</t>
  </si>
  <si>
    <t>Коврик для душевой</t>
  </si>
  <si>
    <t>Коврик влаговпитывающий на резиновой основе</t>
  </si>
  <si>
    <t xml:space="preserve">Локтевой дозатор </t>
  </si>
  <si>
    <t>Микроволновая печь</t>
  </si>
  <si>
    <t>Лампа настольная (ночник)</t>
  </si>
  <si>
    <t>Источник 1
 КП № 236 от 28.11.2022</t>
  </si>
  <si>
    <t>Поставка хозяйственных товаров для роддома</t>
  </si>
  <si>
    <r>
      <t xml:space="preserve">Начальная (максимальная) цена договора составляет: </t>
    </r>
    <r>
      <rPr>
        <b/>
        <sz val="11"/>
        <color indexed="8"/>
        <rFont val="Times New Roman"/>
        <family val="1"/>
        <charset val="204"/>
      </rPr>
      <t xml:space="preserve">617 812,02 рублей </t>
    </r>
    <r>
      <rPr>
        <sz val="11"/>
        <color indexed="8"/>
        <rFont val="Times New Roman"/>
        <family val="1"/>
        <charset val="204"/>
      </rPr>
      <t>(Шестьсот семнадцать тысяч восемьсот двенадцать рублей 02 копейки).</t>
    </r>
  </si>
  <si>
    <t>Источник 2
 КП № 1 от 12.01.2023</t>
  </si>
  <si>
    <t>Источник 3
 КП № 1 от 13.01.2023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</si>
</sst>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2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0" fillId="0" borderId="0"/>
    <xf numFmtId="0" fontId="3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14" fontId="2" fillId="9" borderId="0" xfId="0" applyNumberFormat="1" applyFont="1" applyFill="1" applyAlignment="1">
      <alignment horizontal="left" wrapText="1"/>
    </xf>
    <xf numFmtId="0" fontId="18" fillId="9" borderId="4" xfId="0" applyFont="1" applyFill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24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left" vertical="top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812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812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81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812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71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591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0</xdr:rowOff>
    </xdr:from>
    <xdr:to>
      <xdr:col>13</xdr:col>
      <xdr:colOff>1390650</xdr:colOff>
      <xdr:row>22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591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1743075</xdr:rowOff>
    </xdr:from>
    <xdr:to>
      <xdr:col>13</xdr:col>
      <xdr:colOff>1390650</xdr:colOff>
      <xdr:row>22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5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0</xdr:rowOff>
    </xdr:from>
    <xdr:to>
      <xdr:col>13</xdr:col>
      <xdr:colOff>1390650</xdr:colOff>
      <xdr:row>23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5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0</xdr:rowOff>
    </xdr:from>
    <xdr:to>
      <xdr:col>13</xdr:col>
      <xdr:colOff>1390650</xdr:colOff>
      <xdr:row>23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5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0</xdr:rowOff>
    </xdr:from>
    <xdr:to>
      <xdr:col>13</xdr:col>
      <xdr:colOff>1390650</xdr:colOff>
      <xdr:row>23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5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0</xdr:rowOff>
    </xdr:from>
    <xdr:to>
      <xdr:col>13</xdr:col>
      <xdr:colOff>1390650</xdr:colOff>
      <xdr:row>23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5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0</xdr:rowOff>
    </xdr:from>
    <xdr:to>
      <xdr:col>13</xdr:col>
      <xdr:colOff>1390650</xdr:colOff>
      <xdr:row>23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5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0</xdr:rowOff>
    </xdr:from>
    <xdr:to>
      <xdr:col>13</xdr:col>
      <xdr:colOff>1390650</xdr:colOff>
      <xdr:row>23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5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0</xdr:rowOff>
    </xdr:from>
    <xdr:to>
      <xdr:col>13</xdr:col>
      <xdr:colOff>1390650</xdr:colOff>
      <xdr:row>23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5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943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05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3486150</xdr:rowOff>
    </xdr:from>
    <xdr:to>
      <xdr:col>13</xdr:col>
      <xdr:colOff>1390650</xdr:colOff>
      <xdr:row>20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29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591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28"/>
  <sheetViews>
    <sheetView tabSelected="1" zoomScaleNormal="86" workbookViewId="0">
      <selection activeCell="N32" sqref="N3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26.425781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5" ht="20.2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5" ht="39" customHeight="1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51">
      <c r="A3" s="31" t="s">
        <v>1</v>
      </c>
      <c r="B3" s="34" t="s">
        <v>10</v>
      </c>
      <c r="C3" s="31" t="s">
        <v>7</v>
      </c>
      <c r="D3" s="29" t="s">
        <v>6</v>
      </c>
      <c r="E3" s="28" t="s">
        <v>2</v>
      </c>
      <c r="F3" s="28"/>
      <c r="G3" s="28"/>
      <c r="H3" s="28"/>
      <c r="I3" s="28"/>
      <c r="J3" s="28"/>
      <c r="K3" s="28" t="s">
        <v>3</v>
      </c>
      <c r="L3" s="28"/>
      <c r="M3" s="28"/>
      <c r="N3" s="9" t="s">
        <v>4</v>
      </c>
    </row>
    <row r="4" spans="1:15" ht="45.75" customHeight="1">
      <c r="A4" s="31"/>
      <c r="B4" s="34"/>
      <c r="C4" s="31"/>
      <c r="D4" s="29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8" t="s">
        <v>8</v>
      </c>
      <c r="L4" s="28" t="s">
        <v>5</v>
      </c>
      <c r="M4" s="28" t="s">
        <v>9</v>
      </c>
      <c r="N4" s="37" t="s">
        <v>12</v>
      </c>
    </row>
    <row r="5" spans="1:15" ht="29.25" customHeight="1">
      <c r="A5" s="31"/>
      <c r="B5" s="35"/>
      <c r="C5" s="32"/>
      <c r="D5" s="29"/>
      <c r="E5" s="38" t="s">
        <v>32</v>
      </c>
      <c r="F5" s="38"/>
      <c r="G5" s="38" t="s">
        <v>35</v>
      </c>
      <c r="H5" s="38"/>
      <c r="I5" s="38" t="s">
        <v>36</v>
      </c>
      <c r="J5" s="38"/>
      <c r="K5" s="28"/>
      <c r="L5" s="28"/>
      <c r="M5" s="28"/>
      <c r="N5" s="37"/>
    </row>
    <row r="6" spans="1:15">
      <c r="A6" s="20">
        <v>1</v>
      </c>
      <c r="B6" s="22" t="s">
        <v>31</v>
      </c>
      <c r="C6" s="23" t="s">
        <v>11</v>
      </c>
      <c r="D6" s="24">
        <v>30</v>
      </c>
      <c r="E6" s="16">
        <v>2000</v>
      </c>
      <c r="F6" s="11">
        <f t="shared" ref="F6:F23" si="0">D6*E6</f>
        <v>60000</v>
      </c>
      <c r="G6" s="16">
        <v>800</v>
      </c>
      <c r="H6" s="11">
        <f t="shared" ref="H6:H23" si="1">G6*D6</f>
        <v>24000</v>
      </c>
      <c r="I6" s="16">
        <v>1000</v>
      </c>
      <c r="J6" s="11">
        <f t="shared" ref="J6:J23" si="2">I6*D6</f>
        <v>30000</v>
      </c>
      <c r="K6" s="26">
        <f t="shared" ref="K6:K23" si="3">(E6+G6+I6)/3</f>
        <v>1266.6666666666667</v>
      </c>
      <c r="L6" s="8">
        <f t="shared" ref="L6:L23" si="4">STDEV(E6,G6,I6)</f>
        <v>642.91005073286374</v>
      </c>
      <c r="M6" s="12">
        <f t="shared" ref="M6:M23" si="5">L6/K6</f>
        <v>0.50756056636805025</v>
      </c>
      <c r="N6" s="13">
        <f t="shared" ref="N6:N23" si="6">ROUND(K6,2)*D6</f>
        <v>38000.100000000006</v>
      </c>
    </row>
    <row r="7" spans="1:15">
      <c r="A7" s="20">
        <v>2</v>
      </c>
      <c r="B7" s="22" t="s">
        <v>15</v>
      </c>
      <c r="C7" s="23" t="s">
        <v>11</v>
      </c>
      <c r="D7" s="24">
        <v>35</v>
      </c>
      <c r="E7" s="16">
        <v>1000</v>
      </c>
      <c r="F7" s="11">
        <f t="shared" si="0"/>
        <v>35000</v>
      </c>
      <c r="G7" s="16">
        <v>2000</v>
      </c>
      <c r="H7" s="11">
        <f t="shared" si="1"/>
        <v>70000</v>
      </c>
      <c r="I7" s="16">
        <v>1900</v>
      </c>
      <c r="J7" s="11">
        <f t="shared" si="2"/>
        <v>66500</v>
      </c>
      <c r="K7" s="26">
        <f t="shared" si="3"/>
        <v>1633.3333333333333</v>
      </c>
      <c r="L7" s="8">
        <f t="shared" si="4"/>
        <v>550.75705472861034</v>
      </c>
      <c r="M7" s="12">
        <f t="shared" si="5"/>
        <v>0.33719819677261859</v>
      </c>
      <c r="N7" s="13">
        <f t="shared" si="6"/>
        <v>57166.549999999996</v>
      </c>
    </row>
    <row r="8" spans="1:15">
      <c r="A8" s="20">
        <v>3</v>
      </c>
      <c r="B8" s="22" t="s">
        <v>16</v>
      </c>
      <c r="C8" s="23" t="s">
        <v>11</v>
      </c>
      <c r="D8" s="24">
        <v>40</v>
      </c>
      <c r="E8" s="16">
        <v>1000</v>
      </c>
      <c r="F8" s="11">
        <f t="shared" si="0"/>
        <v>40000</v>
      </c>
      <c r="G8" s="16">
        <v>1500</v>
      </c>
      <c r="H8" s="11">
        <f t="shared" si="1"/>
        <v>60000</v>
      </c>
      <c r="I8" s="16">
        <v>1800</v>
      </c>
      <c r="J8" s="11">
        <f t="shared" si="2"/>
        <v>72000</v>
      </c>
      <c r="K8" s="26">
        <f t="shared" si="3"/>
        <v>1433.3333333333333</v>
      </c>
      <c r="L8" s="8">
        <f t="shared" si="4"/>
        <v>404.14518843273822</v>
      </c>
      <c r="M8" s="12">
        <f t="shared" si="5"/>
        <v>0.28196175937167783</v>
      </c>
      <c r="N8" s="13">
        <f t="shared" si="6"/>
        <v>57333.2</v>
      </c>
    </row>
    <row r="9" spans="1:15">
      <c r="A9" s="20">
        <v>4</v>
      </c>
      <c r="B9" s="22" t="s">
        <v>16</v>
      </c>
      <c r="C9" s="23" t="s">
        <v>11</v>
      </c>
      <c r="D9" s="24">
        <v>1</v>
      </c>
      <c r="E9" s="16">
        <v>6000</v>
      </c>
      <c r="F9" s="11">
        <f t="shared" si="0"/>
        <v>6000</v>
      </c>
      <c r="G9" s="16">
        <v>10000</v>
      </c>
      <c r="H9" s="11">
        <f t="shared" si="1"/>
        <v>10000</v>
      </c>
      <c r="I9" s="16">
        <v>9000</v>
      </c>
      <c r="J9" s="11">
        <f t="shared" si="2"/>
        <v>9000</v>
      </c>
      <c r="K9" s="26">
        <f t="shared" si="3"/>
        <v>8333.3333333333339</v>
      </c>
      <c r="L9" s="8">
        <f t="shared" si="4"/>
        <v>2081.6659994661313</v>
      </c>
      <c r="M9" s="12">
        <f t="shared" si="5"/>
        <v>0.24979991993593573</v>
      </c>
      <c r="N9" s="13">
        <f t="shared" si="6"/>
        <v>8333.33</v>
      </c>
    </row>
    <row r="10" spans="1:15">
      <c r="A10" s="20">
        <v>5</v>
      </c>
      <c r="B10" s="22" t="s">
        <v>17</v>
      </c>
      <c r="C10" s="23" t="s">
        <v>11</v>
      </c>
      <c r="D10" s="24">
        <v>20</v>
      </c>
      <c r="E10" s="16">
        <v>1200</v>
      </c>
      <c r="F10" s="11">
        <f>D10*E10</f>
        <v>24000</v>
      </c>
      <c r="G10" s="16">
        <v>800</v>
      </c>
      <c r="H10" s="11">
        <f>G10*D10</f>
        <v>16000</v>
      </c>
      <c r="I10" s="16">
        <v>750</v>
      </c>
      <c r="J10" s="11">
        <f>I10*D10</f>
        <v>15000</v>
      </c>
      <c r="K10" s="26">
        <f>(E10+G10+I10)/3</f>
        <v>916.66666666666663</v>
      </c>
      <c r="L10" s="8">
        <f>STDEV(E10,G10,I10)</f>
        <v>246.6441431158122</v>
      </c>
      <c r="M10" s="12">
        <f>L10/K10</f>
        <v>0.26906633794452239</v>
      </c>
      <c r="N10" s="13">
        <f>ROUND(K10,2)*D10</f>
        <v>18333.399999999998</v>
      </c>
    </row>
    <row r="11" spans="1:15">
      <c r="A11" s="20">
        <v>6</v>
      </c>
      <c r="B11" s="22" t="s">
        <v>18</v>
      </c>
      <c r="C11" s="23" t="s">
        <v>11</v>
      </c>
      <c r="D11" s="24">
        <v>30</v>
      </c>
      <c r="E11" s="16">
        <v>2500</v>
      </c>
      <c r="F11" s="11">
        <f t="shared" si="0"/>
        <v>75000</v>
      </c>
      <c r="G11" s="16">
        <v>2500</v>
      </c>
      <c r="H11" s="11">
        <f t="shared" si="1"/>
        <v>75000</v>
      </c>
      <c r="I11" s="16">
        <v>2600</v>
      </c>
      <c r="J11" s="11">
        <f t="shared" si="2"/>
        <v>78000</v>
      </c>
      <c r="K11" s="26">
        <f t="shared" si="3"/>
        <v>2533.3333333333335</v>
      </c>
      <c r="L11" s="8">
        <f t="shared" si="4"/>
        <v>57.735026918962575</v>
      </c>
      <c r="M11" s="12">
        <f t="shared" si="5"/>
        <v>2.2790142204853647E-2</v>
      </c>
      <c r="N11" s="13">
        <f t="shared" si="6"/>
        <v>75999.899999999994</v>
      </c>
    </row>
    <row r="12" spans="1:15" ht="25.5">
      <c r="A12" s="20">
        <v>7</v>
      </c>
      <c r="B12" s="21" t="s">
        <v>19</v>
      </c>
      <c r="C12" s="23" t="s">
        <v>11</v>
      </c>
      <c r="D12" s="24">
        <v>76</v>
      </c>
      <c r="E12" s="16">
        <v>1000</v>
      </c>
      <c r="F12" s="11">
        <f t="shared" si="0"/>
        <v>76000</v>
      </c>
      <c r="G12" s="16">
        <v>1200</v>
      </c>
      <c r="H12" s="11">
        <f t="shared" si="1"/>
        <v>91200</v>
      </c>
      <c r="I12" s="16">
        <v>1300</v>
      </c>
      <c r="J12" s="11">
        <f t="shared" si="2"/>
        <v>98800</v>
      </c>
      <c r="K12" s="26">
        <f t="shared" si="3"/>
        <v>1166.6666666666667</v>
      </c>
      <c r="L12" s="8">
        <f t="shared" si="4"/>
        <v>152.75252316519442</v>
      </c>
      <c r="M12" s="12">
        <f t="shared" si="5"/>
        <v>0.1309307341415952</v>
      </c>
      <c r="N12" s="13">
        <f t="shared" si="6"/>
        <v>88666.920000000013</v>
      </c>
      <c r="O12" s="19"/>
    </row>
    <row r="13" spans="1:15">
      <c r="A13" s="20">
        <v>8</v>
      </c>
      <c r="B13" s="22" t="s">
        <v>20</v>
      </c>
      <c r="C13" s="23" t="s">
        <v>11</v>
      </c>
      <c r="D13" s="24">
        <v>40</v>
      </c>
      <c r="E13" s="16">
        <v>1000</v>
      </c>
      <c r="F13" s="11">
        <f t="shared" si="0"/>
        <v>40000</v>
      </c>
      <c r="G13" s="16">
        <v>450</v>
      </c>
      <c r="H13" s="11">
        <f t="shared" si="1"/>
        <v>18000</v>
      </c>
      <c r="I13" s="16">
        <v>400</v>
      </c>
      <c r="J13" s="11">
        <f t="shared" si="2"/>
        <v>16000</v>
      </c>
      <c r="K13" s="26">
        <f t="shared" si="3"/>
        <v>616.66666666666663</v>
      </c>
      <c r="L13" s="8">
        <f t="shared" si="4"/>
        <v>332.91640592396971</v>
      </c>
      <c r="M13" s="12">
        <f t="shared" si="5"/>
        <v>0.53986444203886985</v>
      </c>
      <c r="N13" s="13">
        <f t="shared" si="6"/>
        <v>24666.799999999999</v>
      </c>
    </row>
    <row r="14" spans="1:15" s="6" customFormat="1">
      <c r="A14" s="20">
        <v>9</v>
      </c>
      <c r="B14" s="22" t="s">
        <v>21</v>
      </c>
      <c r="C14" s="23" t="s">
        <v>11</v>
      </c>
      <c r="D14" s="24">
        <v>4</v>
      </c>
      <c r="E14" s="16">
        <v>1000</v>
      </c>
      <c r="F14" s="11">
        <f>D14*E14</f>
        <v>4000</v>
      </c>
      <c r="G14" s="16">
        <v>860</v>
      </c>
      <c r="H14" s="11">
        <f>G14*D14</f>
        <v>3440</v>
      </c>
      <c r="I14" s="16">
        <v>900</v>
      </c>
      <c r="J14" s="11">
        <f>I14*D14</f>
        <v>3600</v>
      </c>
      <c r="K14" s="26">
        <f>(E14+G14+I14)/3</f>
        <v>920</v>
      </c>
      <c r="L14" s="8">
        <f>STDEV(E14,G14,I14)</f>
        <v>72.111025509279784</v>
      </c>
      <c r="M14" s="12">
        <f>L14/K14</f>
        <v>7.8381549466608455E-2</v>
      </c>
      <c r="N14" s="13">
        <f>ROUND(K14,2)*D14</f>
        <v>3680</v>
      </c>
    </row>
    <row r="15" spans="1:15" s="6" customFormat="1">
      <c r="A15" s="20">
        <v>10</v>
      </c>
      <c r="B15" s="22" t="s">
        <v>22</v>
      </c>
      <c r="C15" s="23" t="s">
        <v>11</v>
      </c>
      <c r="D15" s="24">
        <v>40</v>
      </c>
      <c r="E15" s="16">
        <v>650</v>
      </c>
      <c r="F15" s="11">
        <f t="shared" si="0"/>
        <v>26000</v>
      </c>
      <c r="G15" s="16">
        <v>870</v>
      </c>
      <c r="H15" s="11">
        <f t="shared" si="1"/>
        <v>34800</v>
      </c>
      <c r="I15" s="16">
        <v>900</v>
      </c>
      <c r="J15" s="11">
        <f t="shared" si="2"/>
        <v>36000</v>
      </c>
      <c r="K15" s="26">
        <f t="shared" si="3"/>
        <v>806.66666666666663</v>
      </c>
      <c r="L15" s="8">
        <f t="shared" si="4"/>
        <v>136.50396819628861</v>
      </c>
      <c r="M15" s="12">
        <f t="shared" si="5"/>
        <v>0.16921979528465531</v>
      </c>
      <c r="N15" s="13">
        <f t="shared" si="6"/>
        <v>32266.799999999999</v>
      </c>
    </row>
    <row r="16" spans="1:15" s="6" customFormat="1" ht="25.5">
      <c r="A16" s="20">
        <v>11</v>
      </c>
      <c r="B16" s="21" t="s">
        <v>23</v>
      </c>
      <c r="C16" s="23" t="s">
        <v>11</v>
      </c>
      <c r="D16" s="24">
        <v>35</v>
      </c>
      <c r="E16" s="16">
        <v>3200</v>
      </c>
      <c r="F16" s="11">
        <f t="shared" si="0"/>
        <v>112000</v>
      </c>
      <c r="G16" s="16">
        <v>1890</v>
      </c>
      <c r="H16" s="11">
        <f t="shared" si="1"/>
        <v>66150</v>
      </c>
      <c r="I16" s="16">
        <v>1900</v>
      </c>
      <c r="J16" s="11">
        <f t="shared" si="2"/>
        <v>66500</v>
      </c>
      <c r="K16" s="26">
        <f t="shared" si="3"/>
        <v>2330</v>
      </c>
      <c r="L16" s="8">
        <f t="shared" si="4"/>
        <v>753.45869163478369</v>
      </c>
      <c r="M16" s="12">
        <f t="shared" si="5"/>
        <v>0.32337282902780418</v>
      </c>
      <c r="N16" s="13">
        <f t="shared" si="6"/>
        <v>81550</v>
      </c>
    </row>
    <row r="17" spans="1:14" s="6" customFormat="1">
      <c r="A17" s="20">
        <v>12</v>
      </c>
      <c r="B17" s="21" t="s">
        <v>24</v>
      </c>
      <c r="C17" s="23" t="s">
        <v>11</v>
      </c>
      <c r="D17" s="24">
        <v>8</v>
      </c>
      <c r="E17" s="16">
        <v>800</v>
      </c>
      <c r="F17" s="11">
        <f>D17*E17</f>
        <v>6400</v>
      </c>
      <c r="G17" s="16">
        <v>500</v>
      </c>
      <c r="H17" s="11">
        <f>G17*D17</f>
        <v>4000</v>
      </c>
      <c r="I17" s="16">
        <v>600</v>
      </c>
      <c r="J17" s="11">
        <f>I17*D17</f>
        <v>4800</v>
      </c>
      <c r="K17" s="26">
        <f>(E17+G17+I17)/3</f>
        <v>633.33333333333337</v>
      </c>
      <c r="L17" s="8">
        <f>STDEV(E17,G17,I17)</f>
        <v>152.75252316519479</v>
      </c>
      <c r="M17" s="12">
        <f>L17/K17</f>
        <v>0.24118819447136017</v>
      </c>
      <c r="N17" s="13">
        <f>ROUND(K17,2)*D17</f>
        <v>5066.6400000000003</v>
      </c>
    </row>
    <row r="18" spans="1:14" s="6" customFormat="1">
      <c r="A18" s="20">
        <v>13</v>
      </c>
      <c r="B18" s="22" t="s">
        <v>25</v>
      </c>
      <c r="C18" s="23" t="s">
        <v>11</v>
      </c>
      <c r="D18" s="24">
        <v>3</v>
      </c>
      <c r="E18" s="16">
        <v>700</v>
      </c>
      <c r="F18" s="11">
        <f t="shared" si="0"/>
        <v>2100</v>
      </c>
      <c r="G18" s="16">
        <v>900</v>
      </c>
      <c r="H18" s="11">
        <f t="shared" si="1"/>
        <v>2700</v>
      </c>
      <c r="I18" s="16">
        <v>1000</v>
      </c>
      <c r="J18" s="11">
        <f t="shared" si="2"/>
        <v>3000</v>
      </c>
      <c r="K18" s="26">
        <f t="shared" si="3"/>
        <v>866.66666666666663</v>
      </c>
      <c r="L18" s="8">
        <f t="shared" si="4"/>
        <v>152.75252316519442</v>
      </c>
      <c r="M18" s="12">
        <f t="shared" si="5"/>
        <v>0.17625291134445512</v>
      </c>
      <c r="N18" s="13">
        <f t="shared" si="6"/>
        <v>2600.0099999999998</v>
      </c>
    </row>
    <row r="19" spans="1:14" s="6" customFormat="1">
      <c r="A19" s="20">
        <v>14</v>
      </c>
      <c r="B19" s="22" t="s">
        <v>26</v>
      </c>
      <c r="C19" s="23" t="s">
        <v>11</v>
      </c>
      <c r="D19" s="24">
        <v>3</v>
      </c>
      <c r="E19" s="16">
        <v>500</v>
      </c>
      <c r="F19" s="11">
        <f t="shared" si="0"/>
        <v>1500</v>
      </c>
      <c r="G19" s="16">
        <v>675</v>
      </c>
      <c r="H19" s="11">
        <f t="shared" si="1"/>
        <v>2025</v>
      </c>
      <c r="I19" s="16">
        <v>700</v>
      </c>
      <c r="J19" s="11">
        <f t="shared" si="2"/>
        <v>2100</v>
      </c>
      <c r="K19" s="26">
        <f t="shared" si="3"/>
        <v>625</v>
      </c>
      <c r="L19" s="8">
        <f t="shared" si="4"/>
        <v>108.97247358851683</v>
      </c>
      <c r="M19" s="12">
        <f t="shared" si="5"/>
        <v>0.17435595774162693</v>
      </c>
      <c r="N19" s="13">
        <f t="shared" si="6"/>
        <v>1875</v>
      </c>
    </row>
    <row r="20" spans="1:14" s="6" customFormat="1">
      <c r="A20" s="20">
        <v>15</v>
      </c>
      <c r="B20" s="22" t="s">
        <v>27</v>
      </c>
      <c r="C20" s="23" t="s">
        <v>11</v>
      </c>
      <c r="D20" s="24">
        <v>42</v>
      </c>
      <c r="E20" s="16">
        <v>500</v>
      </c>
      <c r="F20" s="11">
        <f t="shared" si="0"/>
        <v>21000</v>
      </c>
      <c r="G20" s="16">
        <v>1350</v>
      </c>
      <c r="H20" s="11">
        <f t="shared" si="1"/>
        <v>56700</v>
      </c>
      <c r="I20" s="16">
        <v>900</v>
      </c>
      <c r="J20" s="11">
        <f t="shared" si="2"/>
        <v>37800</v>
      </c>
      <c r="K20" s="26">
        <f t="shared" si="3"/>
        <v>916.66666666666663</v>
      </c>
      <c r="L20" s="8">
        <f t="shared" si="4"/>
        <v>425.24502740576901</v>
      </c>
      <c r="M20" s="12">
        <f t="shared" si="5"/>
        <v>0.46390366626083895</v>
      </c>
      <c r="N20" s="13">
        <f t="shared" si="6"/>
        <v>38500.14</v>
      </c>
    </row>
    <row r="21" spans="1:14" s="6" customFormat="1" ht="25.5">
      <c r="A21" s="20">
        <v>16</v>
      </c>
      <c r="B21" s="22" t="s">
        <v>28</v>
      </c>
      <c r="C21" s="23" t="s">
        <v>11</v>
      </c>
      <c r="D21" s="24">
        <v>4</v>
      </c>
      <c r="E21" s="16">
        <v>2500</v>
      </c>
      <c r="F21" s="11">
        <f>D21*E21</f>
        <v>10000</v>
      </c>
      <c r="G21" s="16">
        <v>1280</v>
      </c>
      <c r="H21" s="11">
        <f>G21*D21</f>
        <v>5120</v>
      </c>
      <c r="I21" s="16">
        <v>1000</v>
      </c>
      <c r="J21" s="11">
        <f>I21*D21</f>
        <v>4000</v>
      </c>
      <c r="K21" s="26">
        <f>(E21+G21+I21)/3</f>
        <v>1593.3333333333333</v>
      </c>
      <c r="L21" s="8">
        <f>STDEV(E21,G21,I21)</f>
        <v>797.57967209134256</v>
      </c>
      <c r="M21" s="12">
        <f>L21/K21</f>
        <v>0.50057301595690962</v>
      </c>
      <c r="N21" s="13">
        <f>ROUND(K21,2)*D21</f>
        <v>6373.32</v>
      </c>
    </row>
    <row r="22" spans="1:14" s="6" customFormat="1">
      <c r="A22" s="20">
        <v>17</v>
      </c>
      <c r="B22" s="22" t="s">
        <v>29</v>
      </c>
      <c r="C22" s="23" t="s">
        <v>11</v>
      </c>
      <c r="D22" s="24">
        <v>30</v>
      </c>
      <c r="E22" s="16">
        <v>2500</v>
      </c>
      <c r="F22" s="11">
        <f t="shared" si="0"/>
        <v>75000</v>
      </c>
      <c r="G22" s="16">
        <v>1700</v>
      </c>
      <c r="H22" s="11">
        <f t="shared" si="1"/>
        <v>51000</v>
      </c>
      <c r="I22" s="16">
        <v>1600</v>
      </c>
      <c r="J22" s="11">
        <f t="shared" si="2"/>
        <v>48000</v>
      </c>
      <c r="K22" s="26">
        <f t="shared" si="3"/>
        <v>1933.3333333333333</v>
      </c>
      <c r="L22" s="8">
        <f t="shared" si="4"/>
        <v>493.2882862316244</v>
      </c>
      <c r="M22" s="12">
        <f t="shared" si="5"/>
        <v>0.25514911356808162</v>
      </c>
      <c r="N22" s="13">
        <f t="shared" si="6"/>
        <v>57999.899999999994</v>
      </c>
    </row>
    <row r="23" spans="1:14" s="6" customFormat="1">
      <c r="A23" s="20">
        <v>18</v>
      </c>
      <c r="B23" s="22" t="s">
        <v>30</v>
      </c>
      <c r="C23" s="23" t="s">
        <v>11</v>
      </c>
      <c r="D23" s="24">
        <v>3</v>
      </c>
      <c r="E23" s="16">
        <v>4900</v>
      </c>
      <c r="F23" s="11">
        <f t="shared" si="0"/>
        <v>14700</v>
      </c>
      <c r="G23" s="16">
        <v>6700</v>
      </c>
      <c r="H23" s="11">
        <f t="shared" si="1"/>
        <v>20100</v>
      </c>
      <c r="I23" s="16">
        <v>7800</v>
      </c>
      <c r="J23" s="11">
        <f t="shared" si="2"/>
        <v>23400</v>
      </c>
      <c r="K23" s="26">
        <f t="shared" si="3"/>
        <v>6466.666666666667</v>
      </c>
      <c r="L23" s="8">
        <f t="shared" si="4"/>
        <v>1464.0127503998508</v>
      </c>
      <c r="M23" s="12">
        <f t="shared" si="5"/>
        <v>0.22639372428863672</v>
      </c>
      <c r="N23" s="13">
        <f t="shared" si="6"/>
        <v>19400.010000000002</v>
      </c>
    </row>
    <row r="24" spans="1:14">
      <c r="A24" s="10"/>
      <c r="B24" s="25"/>
      <c r="C24" s="18"/>
      <c r="D24" s="14"/>
      <c r="E24" s="15"/>
      <c r="F24" s="15">
        <f>SUM(F6:F23)</f>
        <v>628700</v>
      </c>
      <c r="G24" s="15"/>
      <c r="H24" s="15">
        <f>SUM(H6:H23)</f>
        <v>610235</v>
      </c>
      <c r="I24" s="15"/>
      <c r="J24" s="15">
        <f>SUM(J6:J23)</f>
        <v>614500</v>
      </c>
      <c r="K24" s="15"/>
      <c r="L24" s="15"/>
      <c r="M24" s="15"/>
      <c r="N24" s="15">
        <f>SUM(N6:N23)</f>
        <v>617812.0199999999</v>
      </c>
    </row>
    <row r="27" spans="1:14" ht="15">
      <c r="B27" s="33" t="s">
        <v>34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ht="15.75">
      <c r="A28" s="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</sheetData>
  <mergeCells count="17">
    <mergeCell ref="A1:N1"/>
    <mergeCell ref="M4:M5"/>
    <mergeCell ref="N4:N5"/>
    <mergeCell ref="E5:F5"/>
    <mergeCell ref="G5:H5"/>
    <mergeCell ref="K4:K5"/>
    <mergeCell ref="I5:J5"/>
    <mergeCell ref="B28:N28"/>
    <mergeCell ref="E3:J3"/>
    <mergeCell ref="D3:D5"/>
    <mergeCell ref="A2:N2"/>
    <mergeCell ref="K3:M3"/>
    <mergeCell ref="A3:A5"/>
    <mergeCell ref="C3:C5"/>
    <mergeCell ref="B27:N27"/>
    <mergeCell ref="B3:B5"/>
    <mergeCell ref="L4:L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НМЦК!__DdeLink__4132_4043957148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2023-01-18T13:40:08Z</cp:lastPrinted>
  <dcterms:created xsi:type="dcterms:W3CDTF">2018-12-14T15:08:00Z</dcterms:created>
  <dcterms:modified xsi:type="dcterms:W3CDTF">2023-01-20T08:01:59Z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