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НМЦК!$A$1:$N$33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N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L6"/>
  <c r="M6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</calcChain>
</file>

<file path=xl/sharedStrings.xml><?xml version="1.0" encoding="utf-8"?>
<sst xmlns="http://schemas.openxmlformats.org/spreadsheetml/2006/main" count="68" uniqueCount="43">
  <si>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</si>
  <si>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</si>
  <si>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</si>
  <si>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</si>
  <si>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</si>
  <si>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</si>
  <si>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</si>
  <si>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</si>
  <si>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</si>
  <si>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</si>
  <si>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</si>
  <si>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</si>
  <si>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</si>
  <si>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</si>
  <si>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</si>
  <si>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</si>
  <si>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(Средства, влияющие на процессы обмена)</t>
  </si>
  <si>
    <t>Источник 1
 КП № 5038-22
от 29.09.2022</t>
  </si>
  <si>
    <t>Источник 2
 КП № 3001-27.09.22-15 
от 27.09.2022</t>
  </si>
  <si>
    <t>Источник 3
 КП № 3011-138 от 29.09.2022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</si>
  <si>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502 204,96 рубля </t>
    </r>
    <r>
      <rPr>
        <sz val="12"/>
        <rFont val="Times New Roman"/>
        <family val="1"/>
        <charset val="204"/>
      </rPr>
      <t>(Пятьсот две тысячи двести четыре рубля 96 копеек).</t>
    </r>
  </si>
  <si>
    <t>Адеметионин лиофилизат для приготовления раствора для внутривенного и внутримышечного введения 400 мг - флаконы х5 /в комплекте с растворителем: L-лизина раствор (ампулы) 5 мл/ - пачки картонные</t>
  </si>
  <si>
    <t>Аминокапроновая кислота раствор для инфузий 50 мг/мл, 100 мл - флаконы полиэтиленовые</t>
  </si>
  <si>
    <t xml:space="preserve">Аторвастатин таблетки покрытые оболочкой 20 мг, 10 шт. - упаковки ячейковые контурные х3 - пачки картонные </t>
  </si>
  <si>
    <t>Гепарин натрия раствор для внутривенного и подкожного введения, 5 тыс.МЕ/мл, 5 мл - флаконы (10) - пачки картонные</t>
  </si>
  <si>
    <t xml:space="preserve">Глицин таблетки подъязычные 100 мг, 50 шт. - упаковки ячейковые контурные - пачки картонные  </t>
  </si>
  <si>
    <t>Декстран* [ср.мол.масса 30000-40000] раствор для инфузий, 10%, 200 мл - бутылка (1) - пачка картонная</t>
  </si>
  <si>
    <t xml:space="preserve">Глюкоза раствор для инфузий 10%, 500 мл - контейнеры ПВХ - пакеты полипропиленовые  х10 </t>
  </si>
  <si>
    <t xml:space="preserve">Глюкоза раствор для инфузий 5%, 250 мл - контейнеры полиолефиновые х28 коробка картонная </t>
  </si>
  <si>
    <t xml:space="preserve">Глюкоза раствор для инфузий, 5%, 250 мл - флаконы (10) - коробки картонные </t>
  </si>
  <si>
    <t xml:space="preserve">Глюкоза раствор для инфузий 5%, 500 мл - контейнеры полиолефиновые х30 коробка картонная </t>
  </si>
  <si>
    <t>Кальция глюконат раствор для внутривенного и внутримышечного введения 100 мг/мл, 10 мл - ампулы х10 /в комплекте с ножом ампульным или скарификатором, если необходим для ампул данного типа/ - пачки картонные</t>
  </si>
  <si>
    <t xml:space="preserve">Лактулоза сироп 667 мг/мл, 500 мл - флаконы полиэтиленовые /в комплекте с стаканом мерным/ </t>
  </si>
  <si>
    <t>Мельдоний раствор для внутримышечного, внутривенного и парабульбарного введения 100 мг/мл, 5 мл - ампулы (5) - упаковки ячейковые контурные (2) - пачки картонные</t>
  </si>
  <si>
    <t xml:space="preserve">Метформин таблетки покрытые оболочкой 500 мг, 10 шт. - блистеры х6 - пачки картонные </t>
  </si>
  <si>
    <t>Пентоксифиллин концентрат для приготовления раствора для внутривенного и внутриартериального введения 20 мг/мл, 5 мл - ампулы х5 /с ножом ампульным или скарификатором/ - упаковки ячейковые контурные пластиковые (поддоны) х2 - пачки картонные</t>
  </si>
  <si>
    <t xml:space="preserve">Транексам раствор для внутривенного введения 50 мг/мл, 5 мл - ампулы х5 - упаковки ячейковые контурные х2 /в комплекте с ножом ампульным или скарификатором, если необходим для ампул данного типа/ - пачки картонные. Показан для лечения кровотечений при беременности. Применение в период грудного вскармливания без ограничений. Возможность применения с факторами свертывания крови (IX, II, VII, X) или антиингибиторным коагулянтным комплексом без ограничений. Нет в противопоказаниях у пациентов с судорогами в анамнезе.  </t>
  </si>
  <si>
    <t xml:space="preserve">Адреналин раствор для инъекций 1 мг/мл, 1 мл - ампулы х5 - упаковки контурные пластиковые (поддоны) /в комплекте с ножом ампульным или скарификатором, если необходим для ампул данного типа/ - пачки картонные </t>
  </si>
  <si>
    <t xml:space="preserve">Этамзилат раствор для внутривенного и внутримышечного введения 125 мг/мл, 2 мл - ампулы  х10 /в комплекте с ножом ампульным или скарификатором, если необходим для ампул данного типа/ - пачки картонные </t>
  </si>
  <si>
    <t xml:space="preserve">Окситоцин-МЭЗ раствор для внутривенного и внутримышечного введения 5 МЕ/мл, 1 мл - ампулы х5 /в комплекте с ножом ампульным или скарификатором, если необходим для ампул данного типа/ - коробки картонные. Температура хранения до 20ºС </t>
  </si>
  <si>
    <t xml:space="preserve">Окситоцин-Рихтер раствор для внутривенного и внутримышечного введения 5 МЕ/мл, 1 мл - ампулы х5 - упаковки контурные пластиковые (поддоны) - пачки картонные  срок годности не менее 3 лет. Температура хранения от 2 до 15ºС </t>
  </si>
  <si>
    <t xml:space="preserve">Утрожестан капсулы 200 мг, 14 шт. - упаковка ячейковая контурная  - пачки картонные </t>
  </si>
  <si>
    <t>Октреотид лиофилизат для приготовления суспензии для внутримышечного введения пролонгированного действия, 10 мг, 1 шт. - флаконы (1) / в комплекте с растворителем (ампулы) 2 мл -1 шт., шприцы -1 шт., иглы стерильные -2 шт., салфетками спиртовыми -2 шт. /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</si>
</sst>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5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25" fillId="0" borderId="2" xfId="18" applyFont="1" applyFill="1" applyBorder="1" applyAlignment="1">
      <alignment horizontal="center" vertical="center"/>
    </xf>
    <xf numFmtId="4" fontId="25" fillId="9" borderId="2" xfId="18" applyNumberFormat="1" applyFont="1" applyFill="1" applyBorder="1" applyAlignment="1">
      <alignment horizontal="center" vertical="center"/>
    </xf>
    <xf numFmtId="4" fontId="25" fillId="0" borderId="2" xfId="18" applyNumberFormat="1" applyFont="1" applyFill="1" applyBorder="1" applyAlignment="1">
      <alignment horizontal="center" vertical="center" wrapText="1"/>
    </xf>
    <xf numFmtId="4" fontId="25" fillId="0" borderId="2" xfId="18" applyNumberFormat="1" applyFont="1" applyFill="1" applyBorder="1" applyAlignment="1">
      <alignment horizontal="center" vertical="center"/>
    </xf>
    <xf numFmtId="0" fontId="25" fillId="0" borderId="2" xfId="18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954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954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9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954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27</xdr:row>
      <xdr:rowOff>0</xdr:rowOff>
    </xdr:from>
    <xdr:to>
      <xdr:col>13</xdr:col>
      <xdr:colOff>1390650</xdr:colOff>
      <xdr:row>27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0</xdr:rowOff>
    </xdr:from>
    <xdr:to>
      <xdr:col>13</xdr:col>
      <xdr:colOff>1390650</xdr:colOff>
      <xdr:row>27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0</xdr:rowOff>
    </xdr:from>
    <xdr:to>
      <xdr:col>13</xdr:col>
      <xdr:colOff>1390650</xdr:colOff>
      <xdr:row>27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0</xdr:rowOff>
    </xdr:from>
    <xdr:to>
      <xdr:col>13</xdr:col>
      <xdr:colOff>1390650</xdr:colOff>
      <xdr:row>27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0</xdr:rowOff>
    </xdr:from>
    <xdr:to>
      <xdr:col>13</xdr:col>
      <xdr:colOff>1390650</xdr:colOff>
      <xdr:row>27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0</xdr:rowOff>
    </xdr:from>
    <xdr:to>
      <xdr:col>13</xdr:col>
      <xdr:colOff>1390650</xdr:colOff>
      <xdr:row>27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0</xdr:rowOff>
    </xdr:from>
    <xdr:to>
      <xdr:col>13</xdr:col>
      <xdr:colOff>1390650</xdr:colOff>
      <xdr:row>27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0</xdr:rowOff>
    </xdr:from>
    <xdr:to>
      <xdr:col>13</xdr:col>
      <xdr:colOff>1390650</xdr:colOff>
      <xdr:row>27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0</xdr:rowOff>
    </xdr:from>
    <xdr:to>
      <xdr:col>13</xdr:col>
      <xdr:colOff>1390650</xdr:colOff>
      <xdr:row>27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0</xdr:rowOff>
    </xdr:from>
    <xdr:to>
      <xdr:col>13</xdr:col>
      <xdr:colOff>1390650</xdr:colOff>
      <xdr:row>27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27</xdr:row>
      <xdr:rowOff>0</xdr:rowOff>
    </xdr:from>
    <xdr:to>
      <xdr:col>13</xdr:col>
      <xdr:colOff>1390650</xdr:colOff>
      <xdr:row>27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2831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32"/>
  <sheetViews>
    <sheetView tabSelected="1" zoomScale="115" zoomScaleNormal="130" workbookViewId="0">
      <selection activeCell="G6" sqref="G6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36.75" customHeight="1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51">
      <c r="A3" s="32" t="s">
        <v>1</v>
      </c>
      <c r="B3" s="33" t="s">
        <v>11</v>
      </c>
      <c r="C3" s="32" t="s">
        <v>7</v>
      </c>
      <c r="D3" s="30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8" t="s">
        <v>4</v>
      </c>
    </row>
    <row r="4" spans="1:14" ht="45.75" customHeight="1">
      <c r="A4" s="32"/>
      <c r="B4" s="33"/>
      <c r="C4" s="32"/>
      <c r="D4" s="30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25" t="s">
        <v>8</v>
      </c>
      <c r="L4" s="25" t="s">
        <v>5</v>
      </c>
      <c r="M4" s="25" t="s">
        <v>9</v>
      </c>
      <c r="N4" s="26" t="s">
        <v>12</v>
      </c>
    </row>
    <row r="5" spans="1:14" ht="42" customHeight="1">
      <c r="A5" s="32"/>
      <c r="B5" s="34"/>
      <c r="C5" s="32"/>
      <c r="D5" s="30"/>
      <c r="E5" s="27" t="s">
        <v>17</v>
      </c>
      <c r="F5" s="27"/>
      <c r="G5" s="27" t="s">
        <v>18</v>
      </c>
      <c r="H5" s="27"/>
      <c r="I5" s="27" t="s">
        <v>19</v>
      </c>
      <c r="J5" s="27"/>
      <c r="K5" s="25"/>
      <c r="L5" s="25"/>
      <c r="M5" s="25"/>
      <c r="N5" s="26"/>
    </row>
    <row r="6" spans="1:14" ht="89.25">
      <c r="A6" s="15">
        <v>1</v>
      </c>
      <c r="B6" s="18" t="s">
        <v>21</v>
      </c>
      <c r="C6" s="16" t="s">
        <v>15</v>
      </c>
      <c r="D6" s="20">
        <v>50</v>
      </c>
      <c r="E6" s="21">
        <v>1740.23</v>
      </c>
      <c r="F6" s="9">
        <f t="shared" ref="F6:F27" si="0">D6*E6</f>
        <v>87011.5</v>
      </c>
      <c r="G6" s="21">
        <v>1739.46</v>
      </c>
      <c r="H6" s="9">
        <f t="shared" ref="H6:H27" si="1">G6*D6</f>
        <v>86973</v>
      </c>
      <c r="I6" s="21">
        <v>1740.14</v>
      </c>
      <c r="J6" s="9">
        <f t="shared" ref="J6:J27" si="2">I6*D6</f>
        <v>87007</v>
      </c>
      <c r="K6" s="9">
        <f t="shared" ref="K6:K27" si="3">(E6+G6+I6)/3</f>
        <v>1739.9433333333334</v>
      </c>
      <c r="L6" s="7">
        <f t="shared" ref="L6:L27" si="4">STDEV(E6,G6,I6)</f>
        <v>0.42099089459671291</v>
      </c>
      <c r="M6" s="10">
        <f t="shared" ref="M6:M27" si="5">L6/K6</f>
        <v>2.4195666981302813E-4</v>
      </c>
      <c r="N6" s="11">
        <f t="shared" ref="N6:N27" si="6">ROUND(K6,2)*D6</f>
        <v>86997</v>
      </c>
    </row>
    <row r="7" spans="1:14" ht="38.25">
      <c r="A7" s="15">
        <v>2</v>
      </c>
      <c r="B7" s="18" t="s">
        <v>22</v>
      </c>
      <c r="C7" s="16" t="s">
        <v>15</v>
      </c>
      <c r="D7" s="20">
        <v>50</v>
      </c>
      <c r="E7" s="22">
        <v>62.25</v>
      </c>
      <c r="F7" s="9">
        <f t="shared" si="0"/>
        <v>3112.5</v>
      </c>
      <c r="G7" s="23">
        <v>62.25</v>
      </c>
      <c r="H7" s="9">
        <f t="shared" si="1"/>
        <v>3112.5</v>
      </c>
      <c r="I7" s="23">
        <v>62.91</v>
      </c>
      <c r="J7" s="9">
        <f t="shared" si="2"/>
        <v>3145.5</v>
      </c>
      <c r="K7" s="9">
        <f t="shared" si="3"/>
        <v>62.47</v>
      </c>
      <c r="L7" s="7">
        <f t="shared" si="4"/>
        <v>0.38105117766506325</v>
      </c>
      <c r="M7" s="10">
        <f t="shared" si="5"/>
        <v>6.0997467210671241E-3</v>
      </c>
      <c r="N7" s="11">
        <f t="shared" si="6"/>
        <v>3123.5</v>
      </c>
    </row>
    <row r="8" spans="1:14" ht="51">
      <c r="A8" s="15">
        <v>3</v>
      </c>
      <c r="B8" s="18" t="s">
        <v>23</v>
      </c>
      <c r="C8" s="16" t="s">
        <v>15</v>
      </c>
      <c r="D8" s="20">
        <v>65</v>
      </c>
      <c r="E8" s="23">
        <v>558.66999999999996</v>
      </c>
      <c r="F8" s="9">
        <f t="shared" si="0"/>
        <v>36313.549999999996</v>
      </c>
      <c r="G8" s="23">
        <v>558.66999999999996</v>
      </c>
      <c r="H8" s="9">
        <f t="shared" si="1"/>
        <v>36313.549999999996</v>
      </c>
      <c r="I8" s="23">
        <v>559.54999999999995</v>
      </c>
      <c r="J8" s="9">
        <f t="shared" si="2"/>
        <v>36370.75</v>
      </c>
      <c r="K8" s="9">
        <f t="shared" si="3"/>
        <v>558.96333333333325</v>
      </c>
      <c r="L8" s="7">
        <f t="shared" si="4"/>
        <v>0.50806823688686809</v>
      </c>
      <c r="M8" s="10">
        <f t="shared" si="5"/>
        <v>9.0894734339199616E-4</v>
      </c>
      <c r="N8" s="11">
        <f t="shared" si="6"/>
        <v>36332.400000000001</v>
      </c>
    </row>
    <row r="9" spans="1:14" ht="51">
      <c r="A9" s="15">
        <v>4</v>
      </c>
      <c r="B9" s="18" t="s">
        <v>24</v>
      </c>
      <c r="C9" s="16" t="s">
        <v>15</v>
      </c>
      <c r="D9" s="20">
        <v>32</v>
      </c>
      <c r="E9" s="23">
        <v>1529.88</v>
      </c>
      <c r="F9" s="9">
        <f t="shared" si="0"/>
        <v>48956.160000000003</v>
      </c>
      <c r="G9" s="23">
        <v>1529.33</v>
      </c>
      <c r="H9" s="9">
        <f t="shared" si="1"/>
        <v>48938.559999999998</v>
      </c>
      <c r="I9" s="23">
        <v>1529.99</v>
      </c>
      <c r="J9" s="9">
        <f t="shared" si="2"/>
        <v>48959.68</v>
      </c>
      <c r="K9" s="9">
        <f t="shared" si="3"/>
        <v>1529.7333333333333</v>
      </c>
      <c r="L9" s="7">
        <f t="shared" si="4"/>
        <v>0.35360052790314245</v>
      </c>
      <c r="M9" s="10">
        <f t="shared" si="5"/>
        <v>2.3115174403151473E-4</v>
      </c>
      <c r="N9" s="11">
        <f t="shared" si="6"/>
        <v>48951.360000000001</v>
      </c>
    </row>
    <row r="10" spans="1:14" ht="38.25">
      <c r="A10" s="15">
        <v>5</v>
      </c>
      <c r="B10" s="18" t="s">
        <v>25</v>
      </c>
      <c r="C10" s="16" t="s">
        <v>15</v>
      </c>
      <c r="D10" s="20">
        <v>15</v>
      </c>
      <c r="E10" s="23">
        <v>44.59</v>
      </c>
      <c r="F10" s="9">
        <f t="shared" si="0"/>
        <v>668.85</v>
      </c>
      <c r="G10" s="23">
        <v>44.37</v>
      </c>
      <c r="H10" s="9">
        <f t="shared" si="1"/>
        <v>665.55</v>
      </c>
      <c r="I10" s="23">
        <v>45.25</v>
      </c>
      <c r="J10" s="9">
        <f t="shared" si="2"/>
        <v>678.75</v>
      </c>
      <c r="K10" s="9">
        <f t="shared" si="3"/>
        <v>44.736666666666672</v>
      </c>
      <c r="L10" s="7">
        <f t="shared" si="4"/>
        <v>0.457966519882331</v>
      </c>
      <c r="M10" s="10">
        <f t="shared" si="5"/>
        <v>1.0236938824580828E-2</v>
      </c>
      <c r="N10" s="11">
        <f t="shared" si="6"/>
        <v>671.1</v>
      </c>
    </row>
    <row r="11" spans="1:14" ht="51">
      <c r="A11" s="15">
        <v>6</v>
      </c>
      <c r="B11" s="18" t="s">
        <v>26</v>
      </c>
      <c r="C11" s="16" t="s">
        <v>15</v>
      </c>
      <c r="D11" s="20">
        <v>13</v>
      </c>
      <c r="E11" s="23">
        <v>101.68</v>
      </c>
      <c r="F11" s="9">
        <f t="shared" si="0"/>
        <v>1321.8400000000001</v>
      </c>
      <c r="G11" s="23">
        <v>101.9</v>
      </c>
      <c r="H11" s="9">
        <f t="shared" si="1"/>
        <v>1324.7</v>
      </c>
      <c r="I11" s="23">
        <v>102.56</v>
      </c>
      <c r="J11" s="9">
        <f t="shared" si="2"/>
        <v>1333.28</v>
      </c>
      <c r="K11" s="9">
        <f t="shared" si="3"/>
        <v>102.04666666666667</v>
      </c>
      <c r="L11" s="7">
        <f t="shared" si="4"/>
        <v>0.45796651988630288</v>
      </c>
      <c r="M11" s="10">
        <f t="shared" si="5"/>
        <v>4.4878145935157397E-3</v>
      </c>
      <c r="N11" s="11">
        <f t="shared" si="6"/>
        <v>1326.6499999999999</v>
      </c>
    </row>
    <row r="12" spans="1:14" ht="38.25">
      <c r="A12" s="15">
        <v>7</v>
      </c>
      <c r="B12" s="18" t="s">
        <v>27</v>
      </c>
      <c r="C12" s="16" t="s">
        <v>15</v>
      </c>
      <c r="D12" s="20">
        <v>117</v>
      </c>
      <c r="E12" s="23">
        <v>389.75</v>
      </c>
      <c r="F12" s="9">
        <f t="shared" si="0"/>
        <v>45600.75</v>
      </c>
      <c r="G12" s="23">
        <v>388.98</v>
      </c>
      <c r="H12" s="9">
        <f t="shared" si="1"/>
        <v>45510.66</v>
      </c>
      <c r="I12" s="23">
        <v>389.86</v>
      </c>
      <c r="J12" s="9">
        <f t="shared" si="2"/>
        <v>45613.62</v>
      </c>
      <c r="K12" s="9">
        <f t="shared" si="3"/>
        <v>389.53000000000003</v>
      </c>
      <c r="L12" s="7">
        <f t="shared" si="4"/>
        <v>0.47947888378946835</v>
      </c>
      <c r="M12" s="10">
        <f t="shared" si="5"/>
        <v>1.2309164474866333E-3</v>
      </c>
      <c r="N12" s="11">
        <f t="shared" si="6"/>
        <v>45575.009999999995</v>
      </c>
    </row>
    <row r="13" spans="1:14" ht="51">
      <c r="A13" s="15">
        <v>8</v>
      </c>
      <c r="B13" s="18" t="s">
        <v>28</v>
      </c>
      <c r="C13" s="16" t="s">
        <v>15</v>
      </c>
      <c r="D13" s="20">
        <v>82</v>
      </c>
      <c r="E13" s="23">
        <v>989.96</v>
      </c>
      <c r="F13" s="9">
        <f t="shared" si="0"/>
        <v>81176.72</v>
      </c>
      <c r="G13" s="23">
        <v>989.96</v>
      </c>
      <c r="H13" s="9">
        <f t="shared" si="1"/>
        <v>81176.72</v>
      </c>
      <c r="I13" s="23">
        <v>990.62</v>
      </c>
      <c r="J13" s="9">
        <f t="shared" si="2"/>
        <v>81230.84</v>
      </c>
      <c r="K13" s="9">
        <f t="shared" si="3"/>
        <v>990.18</v>
      </c>
      <c r="L13" s="7">
        <f t="shared" si="4"/>
        <v>0.38105117766513463</v>
      </c>
      <c r="M13" s="10">
        <f t="shared" si="5"/>
        <v>3.8483021033058098E-4</v>
      </c>
      <c r="N13" s="11">
        <f t="shared" si="6"/>
        <v>81194.759999999995</v>
      </c>
    </row>
    <row r="14" spans="1:14" ht="38.25">
      <c r="A14" s="15">
        <v>9</v>
      </c>
      <c r="B14" s="18" t="s">
        <v>29</v>
      </c>
      <c r="C14" s="16" t="s">
        <v>15</v>
      </c>
      <c r="D14" s="20">
        <v>9</v>
      </c>
      <c r="E14" s="23">
        <v>430.3</v>
      </c>
      <c r="F14" s="9">
        <f t="shared" si="0"/>
        <v>3872.7000000000003</v>
      </c>
      <c r="G14" s="23">
        <v>430.3</v>
      </c>
      <c r="H14" s="9">
        <f t="shared" si="1"/>
        <v>3872.7000000000003</v>
      </c>
      <c r="I14" s="23">
        <v>431.18</v>
      </c>
      <c r="J14" s="9">
        <f t="shared" si="2"/>
        <v>3880.62</v>
      </c>
      <c r="K14" s="9">
        <f t="shared" si="3"/>
        <v>430.59333333333331</v>
      </c>
      <c r="L14" s="7">
        <f t="shared" si="4"/>
        <v>0.50806823688686809</v>
      </c>
      <c r="M14" s="10">
        <f t="shared" si="5"/>
        <v>1.1799259244303242E-3</v>
      </c>
      <c r="N14" s="11">
        <f t="shared" si="6"/>
        <v>3875.31</v>
      </c>
    </row>
    <row r="15" spans="1:14" ht="51">
      <c r="A15" s="15">
        <v>10</v>
      </c>
      <c r="B15" s="18" t="s">
        <v>30</v>
      </c>
      <c r="C15" s="16" t="s">
        <v>15</v>
      </c>
      <c r="D15" s="20">
        <v>44</v>
      </c>
      <c r="E15" s="23">
        <v>1205.78</v>
      </c>
      <c r="F15" s="9">
        <f t="shared" si="0"/>
        <v>53054.32</v>
      </c>
      <c r="G15" s="23">
        <v>1205.23</v>
      </c>
      <c r="H15" s="9">
        <f t="shared" si="1"/>
        <v>53030.12</v>
      </c>
      <c r="I15" s="23">
        <v>1205.8900000000001</v>
      </c>
      <c r="J15" s="9">
        <f t="shared" si="2"/>
        <v>53059.16</v>
      </c>
      <c r="K15" s="9">
        <f t="shared" si="3"/>
        <v>1205.6333333333334</v>
      </c>
      <c r="L15" s="7">
        <f t="shared" si="4"/>
        <v>0.35360052790309532</v>
      </c>
      <c r="M15" s="10">
        <f t="shared" si="5"/>
        <v>2.9329027169932426E-4</v>
      </c>
      <c r="N15" s="11">
        <f t="shared" si="6"/>
        <v>53047.72</v>
      </c>
    </row>
    <row r="16" spans="1:14" ht="89.25">
      <c r="A16" s="15">
        <v>11</v>
      </c>
      <c r="B16" s="18" t="s">
        <v>31</v>
      </c>
      <c r="C16" s="16" t="s">
        <v>15</v>
      </c>
      <c r="D16" s="20">
        <v>58</v>
      </c>
      <c r="E16" s="21">
        <v>140.36000000000001</v>
      </c>
      <c r="F16" s="9">
        <f t="shared" si="0"/>
        <v>8140.880000000001</v>
      </c>
      <c r="G16" s="21">
        <v>140.13999999999999</v>
      </c>
      <c r="H16" s="9">
        <f t="shared" si="1"/>
        <v>8128.119999999999</v>
      </c>
      <c r="I16" s="21">
        <v>141.02000000000001</v>
      </c>
      <c r="J16" s="9">
        <f t="shared" si="2"/>
        <v>8179.1600000000008</v>
      </c>
      <c r="K16" s="9">
        <f t="shared" si="3"/>
        <v>140.50666666666666</v>
      </c>
      <c r="L16" s="7">
        <f t="shared" si="4"/>
        <v>0.45796651989027476</v>
      </c>
      <c r="M16" s="10">
        <f t="shared" si="5"/>
        <v>3.2593935274027909E-3</v>
      </c>
      <c r="N16" s="11">
        <f t="shared" si="6"/>
        <v>8149.58</v>
      </c>
    </row>
    <row r="17" spans="1:14" ht="38.25">
      <c r="A17" s="15">
        <v>12</v>
      </c>
      <c r="B17" s="18" t="s">
        <v>32</v>
      </c>
      <c r="C17" s="16" t="s">
        <v>15</v>
      </c>
      <c r="D17" s="20">
        <v>34</v>
      </c>
      <c r="E17" s="23">
        <v>511.05</v>
      </c>
      <c r="F17" s="9">
        <f t="shared" si="0"/>
        <v>17375.7</v>
      </c>
      <c r="G17" s="23">
        <v>511.27</v>
      </c>
      <c r="H17" s="9">
        <f t="shared" si="1"/>
        <v>17383.18</v>
      </c>
      <c r="I17" s="23">
        <v>511.93</v>
      </c>
      <c r="J17" s="9">
        <f t="shared" si="2"/>
        <v>17405.62</v>
      </c>
      <c r="K17" s="9">
        <f t="shared" si="3"/>
        <v>511.41666666666669</v>
      </c>
      <c r="L17" s="7">
        <f t="shared" si="4"/>
        <v>0.45796651988255138</v>
      </c>
      <c r="M17" s="10">
        <f t="shared" si="5"/>
        <v>8.9548610698885714E-4</v>
      </c>
      <c r="N17" s="11">
        <f t="shared" si="6"/>
        <v>17388.28</v>
      </c>
    </row>
    <row r="18" spans="1:14" ht="76.5">
      <c r="A18" s="15">
        <v>13</v>
      </c>
      <c r="B18" s="18" t="s">
        <v>33</v>
      </c>
      <c r="C18" s="16" t="s">
        <v>15</v>
      </c>
      <c r="D18" s="20">
        <v>26</v>
      </c>
      <c r="E18" s="23">
        <v>329.19</v>
      </c>
      <c r="F18" s="9">
        <f t="shared" si="0"/>
        <v>8558.94</v>
      </c>
      <c r="G18" s="23">
        <v>328.42</v>
      </c>
      <c r="H18" s="9">
        <f t="shared" si="1"/>
        <v>8538.92</v>
      </c>
      <c r="I18" s="23">
        <v>329.3</v>
      </c>
      <c r="J18" s="9">
        <f t="shared" si="2"/>
        <v>8561.8000000000011</v>
      </c>
      <c r="K18" s="9">
        <f t="shared" si="3"/>
        <v>328.97</v>
      </c>
      <c r="L18" s="7">
        <f t="shared" si="4"/>
        <v>0.47947888378946835</v>
      </c>
      <c r="M18" s="10">
        <f t="shared" si="5"/>
        <v>1.4575155296515437E-3</v>
      </c>
      <c r="N18" s="11">
        <f t="shared" si="6"/>
        <v>8553.2200000000012</v>
      </c>
    </row>
    <row r="19" spans="1:14" ht="38.25">
      <c r="A19" s="15">
        <v>14</v>
      </c>
      <c r="B19" s="18" t="s">
        <v>34</v>
      </c>
      <c r="C19" s="16" t="s">
        <v>15</v>
      </c>
      <c r="D19" s="24">
        <v>5</v>
      </c>
      <c r="E19" s="23">
        <v>86.41</v>
      </c>
      <c r="F19" s="9">
        <f t="shared" si="0"/>
        <v>432.04999999999995</v>
      </c>
      <c r="G19" s="23">
        <v>86.41</v>
      </c>
      <c r="H19" s="9">
        <f t="shared" si="1"/>
        <v>432.04999999999995</v>
      </c>
      <c r="I19" s="23">
        <v>87.3</v>
      </c>
      <c r="J19" s="9">
        <f t="shared" si="2"/>
        <v>436.5</v>
      </c>
      <c r="K19" s="9">
        <f t="shared" si="3"/>
        <v>86.706666666666663</v>
      </c>
      <c r="L19" s="7">
        <f t="shared" si="4"/>
        <v>0.51384173957659296</v>
      </c>
      <c r="M19" s="10">
        <f t="shared" si="5"/>
        <v>5.9262079760486657E-3</v>
      </c>
      <c r="N19" s="11">
        <f t="shared" si="6"/>
        <v>433.54999999999995</v>
      </c>
    </row>
    <row r="20" spans="1:14" ht="114.75">
      <c r="A20" s="15">
        <v>15</v>
      </c>
      <c r="B20" s="18" t="s">
        <v>35</v>
      </c>
      <c r="C20" s="16" t="s">
        <v>15</v>
      </c>
      <c r="D20" s="20">
        <v>80</v>
      </c>
      <c r="E20" s="23">
        <v>41.39</v>
      </c>
      <c r="F20" s="9">
        <f t="shared" si="0"/>
        <v>3311.2</v>
      </c>
      <c r="G20" s="23">
        <v>41.39</v>
      </c>
      <c r="H20" s="9">
        <f t="shared" si="1"/>
        <v>3311.2</v>
      </c>
      <c r="I20" s="23">
        <v>42.27</v>
      </c>
      <c r="J20" s="9">
        <f t="shared" si="2"/>
        <v>3381.6000000000004</v>
      </c>
      <c r="K20" s="9">
        <f t="shared" si="3"/>
        <v>41.683333333333337</v>
      </c>
      <c r="L20" s="7">
        <f t="shared" si="4"/>
        <v>0.50806823688635316</v>
      </c>
      <c r="M20" s="10">
        <f t="shared" si="5"/>
        <v>1.2188762180400315E-2</v>
      </c>
      <c r="N20" s="11">
        <f t="shared" si="6"/>
        <v>3334.4</v>
      </c>
    </row>
    <row r="21" spans="1:14" ht="229.5">
      <c r="A21" s="15">
        <v>16</v>
      </c>
      <c r="B21" s="18" t="s">
        <v>36</v>
      </c>
      <c r="C21" s="16" t="s">
        <v>15</v>
      </c>
      <c r="D21" s="20">
        <v>170</v>
      </c>
      <c r="E21" s="21">
        <v>261.18</v>
      </c>
      <c r="F21" s="9">
        <f t="shared" si="0"/>
        <v>44400.6</v>
      </c>
      <c r="G21" s="21">
        <v>260.63</v>
      </c>
      <c r="H21" s="9">
        <f t="shared" si="1"/>
        <v>44307.1</v>
      </c>
      <c r="I21" s="21">
        <v>261.29000000000002</v>
      </c>
      <c r="J21" s="9">
        <f t="shared" si="2"/>
        <v>44419.3</v>
      </c>
      <c r="K21" s="9">
        <f t="shared" si="3"/>
        <v>261.0333333333333</v>
      </c>
      <c r="L21" s="7">
        <f t="shared" si="4"/>
        <v>0.35360052790308649</v>
      </c>
      <c r="M21" s="10">
        <f t="shared" si="5"/>
        <v>1.3546182910346822E-3</v>
      </c>
      <c r="N21" s="11">
        <f t="shared" si="6"/>
        <v>44375.1</v>
      </c>
    </row>
    <row r="22" spans="1:14" ht="89.25">
      <c r="A22" s="15">
        <v>17</v>
      </c>
      <c r="B22" s="18" t="s">
        <v>37</v>
      </c>
      <c r="C22" s="16" t="s">
        <v>15</v>
      </c>
      <c r="D22" s="20">
        <v>16</v>
      </c>
      <c r="E22" s="23">
        <v>82.54</v>
      </c>
      <c r="F22" s="9">
        <f t="shared" si="0"/>
        <v>1320.64</v>
      </c>
      <c r="G22" s="23">
        <v>82.32</v>
      </c>
      <c r="H22" s="9">
        <f t="shared" si="1"/>
        <v>1317.12</v>
      </c>
      <c r="I22" s="23">
        <v>83.2</v>
      </c>
      <c r="J22" s="9">
        <f t="shared" si="2"/>
        <v>1331.2</v>
      </c>
      <c r="K22" s="9">
        <f t="shared" si="3"/>
        <v>82.686666666666667</v>
      </c>
      <c r="L22" s="7">
        <f t="shared" si="4"/>
        <v>0.45796651988431697</v>
      </c>
      <c r="M22" s="10">
        <f t="shared" si="5"/>
        <v>5.5385776007939643E-3</v>
      </c>
      <c r="N22" s="11">
        <f t="shared" si="6"/>
        <v>1323.04</v>
      </c>
    </row>
    <row r="23" spans="1:14" ht="89.25">
      <c r="A23" s="15">
        <v>18</v>
      </c>
      <c r="B23" s="18" t="s">
        <v>38</v>
      </c>
      <c r="C23" s="16" t="s">
        <v>15</v>
      </c>
      <c r="D23" s="20">
        <v>236</v>
      </c>
      <c r="E23" s="23">
        <v>118.55</v>
      </c>
      <c r="F23" s="9">
        <f t="shared" si="0"/>
        <v>27977.8</v>
      </c>
      <c r="G23" s="23">
        <v>118.77</v>
      </c>
      <c r="H23" s="9">
        <f t="shared" si="1"/>
        <v>28029.719999999998</v>
      </c>
      <c r="I23" s="23">
        <v>119.43</v>
      </c>
      <c r="J23" s="9">
        <f t="shared" si="2"/>
        <v>28185.480000000003</v>
      </c>
      <c r="K23" s="9">
        <f t="shared" si="3"/>
        <v>118.91666666666667</v>
      </c>
      <c r="L23" s="7">
        <f t="shared" si="4"/>
        <v>0.457966519882331</v>
      </c>
      <c r="M23" s="10">
        <f t="shared" si="5"/>
        <v>3.8511550375528885E-3</v>
      </c>
      <c r="N23" s="11">
        <f t="shared" si="6"/>
        <v>28065.119999999999</v>
      </c>
    </row>
    <row r="24" spans="1:14" ht="102">
      <c r="A24" s="15">
        <v>19</v>
      </c>
      <c r="B24" s="18" t="s">
        <v>39</v>
      </c>
      <c r="C24" s="16" t="s">
        <v>15</v>
      </c>
      <c r="D24" s="24">
        <v>300</v>
      </c>
      <c r="E24" s="23">
        <v>28.88</v>
      </c>
      <c r="F24" s="9">
        <f t="shared" si="0"/>
        <v>8664</v>
      </c>
      <c r="G24" s="23">
        <v>28.88</v>
      </c>
      <c r="H24" s="9">
        <f t="shared" si="1"/>
        <v>8664</v>
      </c>
      <c r="I24" s="23">
        <v>29.76</v>
      </c>
      <c r="J24" s="9">
        <f t="shared" si="2"/>
        <v>8928</v>
      </c>
      <c r="K24" s="9">
        <f t="shared" si="3"/>
        <v>29.173333333333332</v>
      </c>
      <c r="L24" s="7">
        <f t="shared" si="4"/>
        <v>0.50806823688702452</v>
      </c>
      <c r="M24" s="10">
        <f t="shared" si="5"/>
        <v>1.7415501721447367E-2</v>
      </c>
      <c r="N24" s="11">
        <f t="shared" si="6"/>
        <v>8751</v>
      </c>
    </row>
    <row r="25" spans="1:14" ht="89.25">
      <c r="A25" s="15">
        <v>20</v>
      </c>
      <c r="B25" s="18" t="s">
        <v>40</v>
      </c>
      <c r="C25" s="16" t="s">
        <v>15</v>
      </c>
      <c r="D25" s="24">
        <v>75</v>
      </c>
      <c r="E25" s="23">
        <v>54.13</v>
      </c>
      <c r="F25" s="9">
        <f t="shared" si="0"/>
        <v>4059.75</v>
      </c>
      <c r="G25" s="23">
        <v>54.13</v>
      </c>
      <c r="H25" s="9">
        <f t="shared" si="1"/>
        <v>4059.75</v>
      </c>
      <c r="I25" s="23">
        <v>54.79</v>
      </c>
      <c r="J25" s="9">
        <f t="shared" si="2"/>
        <v>4109.25</v>
      </c>
      <c r="K25" s="9">
        <f t="shared" si="3"/>
        <v>54.35</v>
      </c>
      <c r="L25" s="7">
        <f t="shared" si="4"/>
        <v>0.38105117766386987</v>
      </c>
      <c r="M25" s="10">
        <f t="shared" si="5"/>
        <v>7.0110612265661424E-3</v>
      </c>
      <c r="N25" s="11">
        <f t="shared" si="6"/>
        <v>4076.25</v>
      </c>
    </row>
    <row r="26" spans="1:14" ht="38.25">
      <c r="A26" s="15">
        <v>21</v>
      </c>
      <c r="B26" s="18" t="s">
        <v>41</v>
      </c>
      <c r="C26" s="16" t="s">
        <v>15</v>
      </c>
      <c r="D26" s="24">
        <v>15</v>
      </c>
      <c r="E26" s="23">
        <v>486.64</v>
      </c>
      <c r="F26" s="9">
        <f t="shared" si="0"/>
        <v>7299.5999999999995</v>
      </c>
      <c r="G26" s="23">
        <v>486.64</v>
      </c>
      <c r="H26" s="9">
        <f t="shared" si="1"/>
        <v>7299.5999999999995</v>
      </c>
      <c r="I26" s="23">
        <v>487.52</v>
      </c>
      <c r="J26" s="9">
        <f t="shared" si="2"/>
        <v>7312.7999999999993</v>
      </c>
      <c r="K26" s="9">
        <f t="shared" si="3"/>
        <v>486.93333333333334</v>
      </c>
      <c r="L26" s="7">
        <f t="shared" si="4"/>
        <v>0.50806823688686809</v>
      </c>
      <c r="M26" s="10">
        <f t="shared" si="5"/>
        <v>1.0434041009451014E-3</v>
      </c>
      <c r="N26" s="11">
        <f t="shared" si="6"/>
        <v>7303.95</v>
      </c>
    </row>
    <row r="27" spans="1:14" ht="114.75">
      <c r="A27" s="15">
        <v>22</v>
      </c>
      <c r="B27" s="18" t="s">
        <v>42</v>
      </c>
      <c r="C27" s="16" t="s">
        <v>15</v>
      </c>
      <c r="D27" s="20">
        <v>1</v>
      </c>
      <c r="E27" s="23">
        <v>9356.81</v>
      </c>
      <c r="F27" s="9">
        <f t="shared" si="0"/>
        <v>9356.81</v>
      </c>
      <c r="G27" s="23">
        <v>9356.26</v>
      </c>
      <c r="H27" s="9">
        <f t="shared" si="1"/>
        <v>9356.26</v>
      </c>
      <c r="I27" s="23">
        <v>9356.92</v>
      </c>
      <c r="J27" s="9">
        <f t="shared" si="2"/>
        <v>9356.92</v>
      </c>
      <c r="K27" s="9">
        <f t="shared" si="3"/>
        <v>9356.663333333332</v>
      </c>
      <c r="L27" s="7">
        <f t="shared" si="4"/>
        <v>0.35360052790287133</v>
      </c>
      <c r="M27" s="10">
        <f t="shared" si="5"/>
        <v>3.7791306078435158E-5</v>
      </c>
      <c r="N27" s="11">
        <f t="shared" si="6"/>
        <v>9356.66</v>
      </c>
    </row>
    <row r="28" spans="1:14">
      <c r="A28" s="12"/>
      <c r="B28" s="17" t="s">
        <v>10</v>
      </c>
      <c r="C28" s="13"/>
      <c r="D28" s="19"/>
      <c r="E28" s="8"/>
      <c r="F28" s="8">
        <f>SUM(F6:F27)</f>
        <v>501986.86</v>
      </c>
      <c r="G28" s="8"/>
      <c r="H28" s="8">
        <f>SUM(H6:H27)</f>
        <v>501745.0799999999</v>
      </c>
      <c r="I28" s="8"/>
      <c r="J28" s="8">
        <f>SUM(J6:J27)</f>
        <v>502886.82999999984</v>
      </c>
      <c r="K28" s="8"/>
      <c r="L28" s="8"/>
      <c r="M28" s="8"/>
      <c r="N28" s="8">
        <f>SUM(N6:N27)</f>
        <v>502204.95999999996</v>
      </c>
    </row>
    <row r="32" spans="1:14" ht="15.75">
      <c r="A32" s="6"/>
      <c r="B32" s="29" t="s">
        <v>20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</sheetData>
  <mergeCells count="16">
    <mergeCell ref="A1:N1"/>
    <mergeCell ref="B32:N3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2022-10-11T07:47:43Z</cp:lastPrinted>
  <dcterms:created xsi:type="dcterms:W3CDTF">2018-12-14T15:08:00Z</dcterms:created>
  <dcterms:modified xsi:type="dcterms:W3CDTF">2022-10-11T07:48:32Z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