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235" tabRatio="1000"/>
  </bookViews>
  <sheets>
    <sheet name="рыбн. прод." sheetId="4" r:id="rId1"/>
  </sheets>
  <calcPr calcId="152511" refMode="R1C1"/>
</workbook>
</file>

<file path=xl/calcChain.xml><?xml version="1.0" encoding="utf-8"?>
<calcChain xmlns="http://schemas.openxmlformats.org/spreadsheetml/2006/main">
  <c r="G15" i="4" l="1"/>
  <c r="H15" i="4" s="1"/>
  <c r="G16" i="4"/>
  <c r="M16" i="4" s="1"/>
  <c r="G17" i="4"/>
  <c r="H17" i="4" s="1"/>
  <c r="G18" i="4"/>
  <c r="H18" i="4" s="1"/>
  <c r="G19" i="4"/>
  <c r="M19" i="4" s="1"/>
  <c r="G20" i="4"/>
  <c r="M20" i="4" s="1"/>
  <c r="G21" i="4"/>
  <c r="M21" i="4" s="1"/>
  <c r="G22" i="4"/>
  <c r="H22" i="4" s="1"/>
  <c r="G23" i="4"/>
  <c r="M23" i="4" s="1"/>
  <c r="G24" i="4"/>
  <c r="M24" i="4" s="1"/>
  <c r="G25" i="4"/>
  <c r="M25" i="4" s="1"/>
  <c r="G26" i="4"/>
  <c r="M26" i="4" s="1"/>
  <c r="I15" i="4"/>
  <c r="J15" i="4" s="1"/>
  <c r="I16" i="4"/>
  <c r="J16" i="4" s="1"/>
  <c r="I17" i="4"/>
  <c r="J17" i="4" s="1"/>
  <c r="I18" i="4"/>
  <c r="J18" i="4" s="1"/>
  <c r="I19" i="4"/>
  <c r="J19" i="4" s="1"/>
  <c r="I20" i="4"/>
  <c r="J20" i="4" s="1"/>
  <c r="I21" i="4"/>
  <c r="J21" i="4" s="1"/>
  <c r="I22" i="4"/>
  <c r="J22" i="4" s="1"/>
  <c r="I23" i="4"/>
  <c r="J23" i="4" s="1"/>
  <c r="I24" i="4"/>
  <c r="J24" i="4" s="1"/>
  <c r="I25" i="4"/>
  <c r="J25" i="4" s="1"/>
  <c r="I26" i="4"/>
  <c r="J26" i="4" s="1"/>
  <c r="H26" i="4" l="1"/>
  <c r="M22" i="4"/>
  <c r="M17" i="4"/>
  <c r="H23" i="4"/>
  <c r="H25" i="4"/>
  <c r="M18" i="4"/>
  <c r="H21" i="4"/>
  <c r="H19" i="4"/>
  <c r="H24" i="4"/>
  <c r="H20" i="4"/>
  <c r="H16" i="4"/>
  <c r="M15" i="4"/>
  <c r="I14" i="4"/>
  <c r="J14" i="4" s="1"/>
  <c r="G14" i="4"/>
  <c r="M14" i="4" s="1"/>
  <c r="H14" i="4" l="1"/>
  <c r="M27" i="4" l="1"/>
</calcChain>
</file>

<file path=xl/sharedStrings.xml><?xml version="1.0" encoding="utf-8"?>
<sst xmlns="http://schemas.openxmlformats.org/spreadsheetml/2006/main" count="53" uniqueCount="41">
  <si>
    <t>Количество источников ценовой информации</t>
  </si>
  <si>
    <t>Коэффициент вариации</t>
  </si>
  <si>
    <t>Средняя цена за единицу товара (работы, услуги), рублей</t>
  </si>
  <si>
    <t>Среднеквадратическое отклонение</t>
  </si>
  <si>
    <t>№п/п</t>
  </si>
  <si>
    <t>Наименование товара, работ, услуг</t>
  </si>
  <si>
    <t>Цены поставщиков (исполнителей, подрядчиков) за единицу товара (работы, услуги), рублей</t>
  </si>
  <si>
    <t>Обоснование начальной (максимальной) цены договора</t>
  </si>
  <si>
    <t>2. Источник информации о цене товара –  информация о цене товара, полученная по запросу Заказчика у Поставщиков, осуществляющих поставки идентичных товаров , планируемых к закупкам (коммерческие предложения).</t>
  </si>
  <si>
    <t>4. НМЦД определена, как среднее арифметическое значение из предложенных цен.</t>
  </si>
  <si>
    <t>5. Количество источников, использованных для расчета цены: 3</t>
  </si>
  <si>
    <t>6. Полученные данные сведены в таблицу:</t>
  </si>
  <si>
    <t>Количество товара, работ, услуг</t>
  </si>
  <si>
    <t>Единица измерения товаров, работ, услуг</t>
  </si>
  <si>
    <t>Совокупногсть значений</t>
  </si>
  <si>
    <t>Рыночная стоимость, руб</t>
  </si>
  <si>
    <t>Начальная (максимальная) цена договора :</t>
  </si>
  <si>
    <t>Заведующий</t>
  </si>
  <si>
    <t>м.п.</t>
  </si>
  <si>
    <t>кг</t>
  </si>
  <si>
    <t>3. В целях определения однородности совокупности значений выявленных цен, используемых в расчете НМЦД, рассчитывался коэффициент вариации, в соответствии с требованиями Положения о закупке товаров, работ, услуг МАДОУ №27 "Радость".</t>
  </si>
  <si>
    <t xml:space="preserve">КП №1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</si>
  <si>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КП №2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</si>
  <si>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КП №3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</si>
  <si>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МАДОУ №27  "Радость"</t>
  </si>
  <si>
    <t>_______________Е.Е. Васильева</t>
  </si>
  <si>
    <t>Картофель продовольственный свежий , в сетках</t>
  </si>
  <si>
    <t>Свекла  столовая свежая, в сетках</t>
  </si>
  <si>
    <t>Капуста белокачанная свежая,класс первый , в сетках</t>
  </si>
  <si>
    <t>Чеснок свежий, в сетках</t>
  </si>
  <si>
    <t>Лук репчатый свежий, класс первый, в сетках</t>
  </si>
  <si>
    <t>Огурцы свежие, сорт высший поставки с 01.05.2019г. по 30.09.2019г.</t>
  </si>
  <si>
    <t xml:space="preserve">Лук зеленый, свежий, сорт первый, поставки с 01.04.2019г. по 30.09.2019г. </t>
  </si>
  <si>
    <t xml:space="preserve">Укроп свежий ,поставки с 01.04.2019г. по 30.09.2019г.   </t>
  </si>
  <si>
    <t>Яблоки свежие</t>
  </si>
  <si>
    <t>Апельсины свежие</t>
  </si>
  <si>
    <t>Бананы свежие</t>
  </si>
  <si>
    <r>
      <rPr>
        <b/>
        <sz val="10"/>
        <rFont val="Times New Roman"/>
        <family val="1"/>
        <charset val="204"/>
      </rPr>
      <t>Объект закупки:</t>
    </r>
    <r>
      <rPr>
        <sz val="10"/>
        <rFont val="Times New Roman"/>
        <family val="1"/>
        <charset val="204"/>
      </rPr>
      <t xml:space="preserve"> поставка продуктов питания Овощи и фрукты свежие) для нужд МАДОУ №27 "Радость" в 2021 году       </t>
    </r>
  </si>
  <si>
    <t>1. Начальная (максимальная) цена договора (далее - НМЦД) определена методом сопоставимых рыночных цен (анализ рынка), в соответствии с требованиями Положения о закупке товаров, работ, услуг МАДОУ  №27 "Радость" от 16.11.2020 г.</t>
  </si>
  <si>
    <t>Морковь столовая свежая, в сетках</t>
  </si>
  <si>
    <t>Томаты свежие,  поставки с 01.05.2021г. по 30.09.2021г.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</si>
</sst>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11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theme="1"/>
      <name val="Arial"/>
      <family val="2"/>
      <charset val="204"/>
    </font>
    <font>
      <sz val="11"/>
      <color indexed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4" fillId="0" borderId="0" xfId="0" applyFont="1"/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2" fontId="5" fillId="0" borderId="1" xfId="0" applyNumberFormat="1" applyFont="1" applyBorder="1"/>
    <xf numFmtId="2" fontId="4" fillId="0" borderId="1" xfId="0" applyNumberFormat="1" applyFont="1" applyBorder="1"/>
    <xf numFmtId="0" fontId="4" fillId="0" borderId="5" xfId="0" applyFont="1" applyBorder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2" fontId="5" fillId="0" borderId="0" xfId="0" applyNumberFormat="1" applyFont="1"/>
    <xf numFmtId="0" fontId="4" fillId="0" borderId="0" xfId="0" applyFont="1" applyAlignment="1">
      <alignment horizontal="left"/>
    </xf>
    <xf numFmtId="10" fontId="4" fillId="0" borderId="1" xfId="0" applyNumberFormat="1" applyFont="1" applyBorder="1" applyAlignment="1">
      <alignment horizontal="center" wrapText="1"/>
    </xf>
    <xf numFmtId="0" fontId="5" fillId="0" borderId="0" xfId="0" applyFont="1" applyBorder="1" applyAlignment="1">
      <alignment horizontal="right"/>
    </xf>
    <xf numFmtId="2" fontId="1" fillId="0" borderId="1" xfId="0" applyNumberFormat="1" applyFont="1" applyFill="1" applyBorder="1"/>
    <xf numFmtId="0" fontId="9" fillId="0" borderId="1" xfId="0" applyFont="1" applyFill="1" applyBorder="1" applyAlignment="1">
      <alignment vertical="center" wrapText="1"/>
    </xf>
    <xf numFmtId="164" fontId="10" fillId="0" borderId="1" xfId="0" applyNumberFormat="1" applyFont="1" applyFill="1" applyBorder="1" applyAlignment="1">
      <alignment vertical="center"/>
    </xf>
    <xf numFmtId="0" fontId="2" fillId="0" borderId="0" xfId="0" applyFont="1" applyAlignment="1">
      <alignment horizontal="left" wrapText="1"/>
    </xf>
    <xf numFmtId="0" fontId="0" fillId="0" borderId="0" xfId="0" applyAlignment="1"/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2" fillId="0" borderId="0" xfId="0" applyFont="1" applyFill="1" applyAlignment="1">
      <alignment horizontal="left"/>
    </xf>
    <xf numFmtId="0" fontId="0" fillId="0" borderId="0" xfId="0" applyFill="1" applyAlignment="1"/>
    <xf numFmtId="0" fontId="3" fillId="2" borderId="1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right"/>
    </xf>
    <xf numFmtId="0" fontId="1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3" fillId="2" borderId="6" xfId="0" applyFont="1" applyFill="1" applyBorder="1" applyAlignment="1">
      <alignment vertical="center" wrapText="1"/>
    </xf>
    <xf numFmtId="0" fontId="3" fillId="2" borderId="5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/>
    </xf>
  </cellXfs>
  <cellStyles count="1">
    <cellStyle name="Обычный" xfId="0" builtinId="0"/>
  </cellStyles>
  <dxfs count="7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1567815</xdr:colOff>
      <xdr:row>13</xdr:row>
      <xdr:rowOff>0</xdr:rowOff>
    </xdr:from>
    <xdr:to>
      <xdr:col>1</xdr:col>
      <xdr:colOff>1571394</xdr:colOff>
      <xdr:row>13</xdr:row>
      <xdr:rowOff>112014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805940" y="6343650"/>
          <a:ext cx="3579" cy="1120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1000" b="0" i="0" strike="noStrike">
              <a:solidFill>
                <a:srgbClr val="000000"/>
              </a:solidFill>
              <a:latin typeface="Arial Cyr"/>
            </a:rPr>
            <a:t> </a:t>
          </a:r>
        </a:p>
      </xdr:txBody>
    </xdr:sp>
    <xdr:clientData/>
  </xdr:twoCellAnchor>
  <xdr:twoCellAnchor editAs="oneCell">
    <xdr:from>
      <xdr:col>1</xdr:col>
      <xdr:colOff>1567815</xdr:colOff>
      <xdr:row>13</xdr:row>
      <xdr:rowOff>0</xdr:rowOff>
    </xdr:from>
    <xdr:to>
      <xdr:col>1</xdr:col>
      <xdr:colOff>1571394</xdr:colOff>
      <xdr:row>13</xdr:row>
      <xdr:rowOff>112014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1805940" y="6343650"/>
          <a:ext cx="3579" cy="1120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1000" b="0" i="0" strike="noStrike">
              <a:solidFill>
                <a:srgbClr val="000000"/>
              </a:solidFill>
              <a:latin typeface="Arial Cyr"/>
            </a:rPr>
            <a:t> </a:t>
          </a:r>
        </a:p>
      </xdr:txBody>
    </xdr:sp>
    <xdr:clientData/>
  </xdr:twoCellAnchor>
  <xdr:twoCellAnchor editAs="oneCell">
    <xdr:from>
      <xdr:col>1</xdr:col>
      <xdr:colOff>1567815</xdr:colOff>
      <xdr:row>13</xdr:row>
      <xdr:rowOff>0</xdr:rowOff>
    </xdr:from>
    <xdr:to>
      <xdr:col>1</xdr:col>
      <xdr:colOff>1571394</xdr:colOff>
      <xdr:row>13</xdr:row>
      <xdr:rowOff>112014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1805940" y="6343650"/>
          <a:ext cx="3579" cy="1120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1000" b="0" i="0" strike="noStrike">
              <a:solidFill>
                <a:srgbClr val="000000"/>
              </a:solidFill>
              <a:latin typeface="Arial Cyr"/>
            </a:rPr>
            <a:t> </a:t>
          </a:r>
        </a:p>
      </xdr:txBody>
    </xdr:sp>
    <xdr:clientData/>
  </xdr:twoCellAnchor>
  <xdr:twoCellAnchor>
    <xdr:from>
      <xdr:col>9</xdr:col>
      <xdr:colOff>888999</xdr:colOff>
      <xdr:row>4</xdr:row>
      <xdr:rowOff>275166</xdr:rowOff>
    </xdr:from>
    <xdr:to>
      <xdr:col>12</xdr:col>
      <xdr:colOff>840314</xdr:colOff>
      <xdr:row>9</xdr:row>
      <xdr:rowOff>2116</xdr:rowOff>
    </xdr:to>
    <xdr:pic>
      <xdr:nvPicPr>
        <xdr:cNvPr id="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175874" y="1465791"/>
          <a:ext cx="2684990" cy="953559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"/>
  <sheetViews>
    <sheetView tabSelected="1" topLeftCell="A12" zoomScale="90" zoomScaleNormal="90" zoomScaleSheetLayoutView="90" workbookViewId="0">
      <selection activeCell="D14" sqref="D14:F26"/>
    </sheetView>
  </sheetViews>
  <sheetFormatPr defaultRowHeight="12.75" x14ac:dyDescent="0.2"/>
  <cols>
    <col min="1" max="1" width="3.5703125" style="1" customWidth="1"/>
    <col min="2" max="2" width="39.7109375" style="1" customWidth="1"/>
    <col min="3" max="3" width="12.42578125" style="1" customWidth="1"/>
    <col min="4" max="4" width="13.85546875" style="1" customWidth="1"/>
    <col min="5" max="5" width="14" style="1" customWidth="1"/>
    <col min="6" max="6" width="14.140625" style="1" customWidth="1"/>
    <col min="7" max="9" width="13.85546875" style="1" customWidth="1"/>
    <col min="10" max="10" width="17" style="1" customWidth="1"/>
    <col min="11" max="11" width="13.85546875" style="1" customWidth="1"/>
    <col min="12" max="12" width="10.140625" style="1" customWidth="1"/>
    <col min="13" max="13" width="13.7109375" style="1" customWidth="1"/>
    <col min="14" max="16384" width="9.140625" style="1"/>
  </cols>
  <sheetData>
    <row r="1" spans="1:13" ht="33.75" customHeight="1" x14ac:dyDescent="0.25">
      <c r="A1" s="25" t="s">
        <v>7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</row>
    <row r="2" spans="1:13" ht="15" x14ac:dyDescent="0.25">
      <c r="A2" s="27" t="s">
        <v>37</v>
      </c>
      <c r="B2" s="27"/>
      <c r="C2" s="27"/>
      <c r="D2" s="27"/>
      <c r="E2" s="27"/>
      <c r="F2" s="27"/>
      <c r="G2" s="27"/>
      <c r="H2" s="27"/>
      <c r="I2" s="27"/>
      <c r="J2" s="28"/>
      <c r="K2" s="28"/>
      <c r="L2" s="28"/>
      <c r="M2" s="28"/>
    </row>
    <row r="3" spans="1:13" ht="27" customHeight="1" x14ac:dyDescent="0.25">
      <c r="A3" s="23" t="s">
        <v>38</v>
      </c>
      <c r="B3" s="23"/>
      <c r="C3" s="23"/>
      <c r="D3" s="23"/>
      <c r="E3" s="23"/>
      <c r="F3" s="23"/>
      <c r="G3" s="23"/>
      <c r="H3" s="23"/>
      <c r="I3" s="23"/>
      <c r="J3" s="24"/>
      <c r="K3" s="24"/>
      <c r="L3" s="24"/>
      <c r="M3" s="24"/>
    </row>
    <row r="4" spans="1:13" ht="30" customHeight="1" x14ac:dyDescent="0.25">
      <c r="A4" s="23" t="s">
        <v>8</v>
      </c>
      <c r="B4" s="23"/>
      <c r="C4" s="23"/>
      <c r="D4" s="23"/>
      <c r="E4" s="23"/>
      <c r="F4" s="23"/>
      <c r="G4" s="23"/>
      <c r="H4" s="23"/>
      <c r="I4" s="23"/>
      <c r="J4" s="24"/>
      <c r="K4" s="24"/>
      <c r="L4" s="24"/>
      <c r="M4" s="24"/>
    </row>
    <row r="5" spans="1:13" ht="28.5" customHeight="1" x14ac:dyDescent="0.25">
      <c r="A5" s="23" t="s">
        <v>20</v>
      </c>
      <c r="B5" s="23"/>
      <c r="C5" s="23"/>
      <c r="D5" s="23"/>
      <c r="E5" s="23"/>
      <c r="F5" s="23"/>
      <c r="G5" s="23"/>
      <c r="H5" s="23"/>
      <c r="I5" s="23"/>
      <c r="J5" s="24"/>
      <c r="K5" s="24"/>
      <c r="L5" s="24"/>
      <c r="M5" s="24"/>
    </row>
    <row r="6" spans="1:13" ht="18" customHeight="1" x14ac:dyDescent="0.25">
      <c r="A6" s="23" t="s">
        <v>9</v>
      </c>
      <c r="B6" s="23"/>
      <c r="C6" s="23"/>
      <c r="D6" s="23"/>
      <c r="E6" s="23"/>
      <c r="F6" s="23"/>
      <c r="G6" s="23"/>
      <c r="H6" s="23"/>
      <c r="I6" s="23"/>
      <c r="J6" s="24"/>
      <c r="K6" s="24"/>
      <c r="L6" s="24"/>
      <c r="M6" s="24"/>
    </row>
    <row r="7" spans="1:13" ht="18.75" customHeight="1" x14ac:dyDescent="0.25">
      <c r="A7" s="23" t="s">
        <v>10</v>
      </c>
      <c r="B7" s="23"/>
      <c r="C7" s="23"/>
      <c r="D7" s="23"/>
      <c r="E7" s="23"/>
      <c r="F7" s="23"/>
      <c r="G7" s="23"/>
      <c r="H7" s="23"/>
      <c r="I7" s="23"/>
      <c r="J7" s="24"/>
      <c r="K7" s="24"/>
      <c r="L7" s="24"/>
      <c r="M7" s="24"/>
    </row>
    <row r="8" spans="1:13" ht="18.75" customHeight="1" x14ac:dyDescent="0.25">
      <c r="A8" s="23" t="s">
        <v>11</v>
      </c>
      <c r="B8" s="23"/>
      <c r="C8" s="23"/>
      <c r="D8" s="23"/>
      <c r="E8" s="23"/>
      <c r="F8" s="23"/>
      <c r="G8" s="23"/>
      <c r="H8" s="23"/>
      <c r="I8" s="23"/>
      <c r="J8" s="24"/>
      <c r="K8" s="24"/>
      <c r="L8" s="24"/>
      <c r="M8" s="24"/>
    </row>
    <row r="9" spans="1:13" x14ac:dyDescent="0.2">
      <c r="A9" s="33"/>
      <c r="B9" s="33"/>
      <c r="C9" s="33"/>
      <c r="D9" s="33"/>
      <c r="E9" s="33"/>
      <c r="F9" s="33"/>
      <c r="G9" s="33"/>
      <c r="H9" s="33"/>
      <c r="I9" s="33"/>
    </row>
    <row r="10" spans="1:13" ht="15.75" hidden="1" customHeight="1" x14ac:dyDescent="0.25">
      <c r="A10" s="2"/>
      <c r="B10" s="2"/>
      <c r="C10" s="34"/>
      <c r="D10" s="34"/>
      <c r="E10" s="34"/>
      <c r="F10" s="34"/>
      <c r="G10" s="34"/>
      <c r="H10" s="34"/>
      <c r="I10" s="34"/>
    </row>
    <row r="11" spans="1:13" ht="56.25" customHeight="1" x14ac:dyDescent="0.2">
      <c r="A11" s="35" t="s">
        <v>4</v>
      </c>
      <c r="B11" s="29" t="s">
        <v>5</v>
      </c>
      <c r="C11" s="29" t="s">
        <v>0</v>
      </c>
      <c r="D11" s="37" t="s">
        <v>6</v>
      </c>
      <c r="E11" s="38"/>
      <c r="F11" s="38"/>
      <c r="G11" s="30" t="s">
        <v>2</v>
      </c>
      <c r="H11" s="30" t="s">
        <v>3</v>
      </c>
      <c r="I11" s="30" t="s">
        <v>1</v>
      </c>
      <c r="J11" s="29" t="s">
        <v>14</v>
      </c>
      <c r="K11" s="29" t="s">
        <v>12</v>
      </c>
      <c r="L11" s="30" t="s">
        <v>13</v>
      </c>
      <c r="M11" s="29" t="s">
        <v>15</v>
      </c>
    </row>
    <row r="12" spans="1:13" ht="98.25" customHeight="1" x14ac:dyDescent="0.2">
      <c r="A12" s="36"/>
      <c r="B12" s="29"/>
      <c r="C12" s="29"/>
      <c r="D12" s="8" t="s">
        <v>21</v>
      </c>
      <c r="E12" s="8" t="s">
        <v>22</v>
      </c>
      <c r="F12" s="8" t="s">
        <v>23</v>
      </c>
      <c r="G12" s="31"/>
      <c r="H12" s="31"/>
      <c r="I12" s="31"/>
      <c r="J12" s="29"/>
      <c r="K12" s="29"/>
      <c r="L12" s="31"/>
      <c r="M12" s="29"/>
    </row>
    <row r="13" spans="1:13" x14ac:dyDescent="0.2">
      <c r="A13" s="9">
        <v>1</v>
      </c>
      <c r="B13" s="10">
        <v>2</v>
      </c>
      <c r="C13" s="9">
        <v>3</v>
      </c>
      <c r="D13" s="9">
        <v>4</v>
      </c>
      <c r="E13" s="9">
        <v>5</v>
      </c>
      <c r="F13" s="9">
        <v>6</v>
      </c>
      <c r="G13" s="9">
        <v>7</v>
      </c>
      <c r="H13" s="11">
        <v>8</v>
      </c>
      <c r="I13" s="10">
        <v>9</v>
      </c>
      <c r="J13" s="13">
        <v>10</v>
      </c>
      <c r="K13" s="14">
        <v>11</v>
      </c>
      <c r="L13" s="14">
        <v>12</v>
      </c>
      <c r="M13" s="15">
        <v>13</v>
      </c>
    </row>
    <row r="14" spans="1:13" ht="31.5" x14ac:dyDescent="0.25">
      <c r="A14" s="7">
        <v>1</v>
      </c>
      <c r="B14" s="21" t="s">
        <v>26</v>
      </c>
      <c r="C14" s="4">
        <v>3</v>
      </c>
      <c r="D14" s="20">
        <v>23</v>
      </c>
      <c r="E14" s="20">
        <v>27</v>
      </c>
      <c r="F14" s="20">
        <v>30</v>
      </c>
      <c r="G14" s="5">
        <f t="shared" ref="G14:G26" si="0">ROUND((D14+E14+F14)/3,2)</f>
        <v>26.67</v>
      </c>
      <c r="H14" s="6">
        <f t="shared" ref="H14" si="1">SQRT(((D14-G14)*(D14-G14)+(E14-G14)*(E14-G14)+(F14-G14)*(F14-G14))/(C14-1))</f>
        <v>3.5118869571784339</v>
      </c>
      <c r="I14" s="18">
        <f t="shared" ref="I14" si="2">STDEVA(D14:F14)/(SUM(D14:F14)/COUNTIF(D14:F14,"&gt;0"))</f>
        <v>0.13169567191065881</v>
      </c>
      <c r="J14" s="12" t="str">
        <f t="shared" ref="J14" si="3">IF(I14&lt;33,"ОДНОРОДНЫЕ","НЕОДНОРОДНЫЕ")</f>
        <v>ОДНОРОДНЫЕ</v>
      </c>
      <c r="K14" s="22">
        <v>7661.3712000000005</v>
      </c>
      <c r="L14" s="3" t="s">
        <v>19</v>
      </c>
      <c r="M14" s="5">
        <f t="shared" ref="M14" si="4">G14*K14</f>
        <v>204328.76990400002</v>
      </c>
    </row>
    <row r="15" spans="1:13" ht="31.5" x14ac:dyDescent="0.25">
      <c r="A15" s="7">
        <v>2</v>
      </c>
      <c r="B15" s="21" t="s">
        <v>27</v>
      </c>
      <c r="C15" s="4">
        <v>3</v>
      </c>
      <c r="D15" s="20">
        <v>24</v>
      </c>
      <c r="E15" s="20">
        <v>25.5</v>
      </c>
      <c r="F15" s="20">
        <v>27</v>
      </c>
      <c r="G15" s="5">
        <f t="shared" si="0"/>
        <v>25.5</v>
      </c>
      <c r="H15" s="6">
        <f t="shared" ref="H15:H26" si="5">SQRT(((D15-G15)*(D15-G15)+(E15-G15)*(E15-G15)+(F15-G15)*(F15-G15))/(C15-1))</f>
        <v>1.5</v>
      </c>
      <c r="I15" s="18">
        <f>STDEVA(D15:F15)/(SUM(D15:F15)/COUNTIF(D15:F15,"&gt;0"))</f>
        <v>5.8823529411764705E-2</v>
      </c>
      <c r="J15" s="12" t="str">
        <f t="shared" ref="J15:J26" si="6">IF(I15&lt;33,"ОДНОРОДНЫЕ","НЕОДНОРОДНЫЕ")</f>
        <v>ОДНОРОДНЫЕ</v>
      </c>
      <c r="K15" s="22">
        <v>1758.0527999999999</v>
      </c>
      <c r="L15" s="3" t="s">
        <v>19</v>
      </c>
      <c r="M15" s="5">
        <f t="shared" ref="M15:M26" si="7">G15*K15</f>
        <v>44830.346399999995</v>
      </c>
    </row>
    <row r="16" spans="1:13" ht="31.5" x14ac:dyDescent="0.25">
      <c r="A16" s="7">
        <v>3</v>
      </c>
      <c r="B16" s="21" t="s">
        <v>28</v>
      </c>
      <c r="C16" s="4">
        <v>3</v>
      </c>
      <c r="D16" s="20">
        <v>22</v>
      </c>
      <c r="E16" s="20">
        <v>24.5</v>
      </c>
      <c r="F16" s="20">
        <v>25</v>
      </c>
      <c r="G16" s="5">
        <f t="shared" si="0"/>
        <v>23.83</v>
      </c>
      <c r="H16" s="6">
        <f t="shared" si="5"/>
        <v>1.6072803115822705</v>
      </c>
      <c r="I16" s="18">
        <f t="shared" ref="I16:I26" si="8">STDEVA(D16:F16)/(SUM(D16:F16)/COUNTIF(D16:F16,"&gt;0"))</f>
        <v>6.7438117209740939E-2</v>
      </c>
      <c r="J16" s="12" t="str">
        <f t="shared" si="6"/>
        <v>ОДНОРОДНЫЕ</v>
      </c>
      <c r="K16" s="22">
        <v>2847.3984</v>
      </c>
      <c r="L16" s="3" t="s">
        <v>19</v>
      </c>
      <c r="M16" s="5">
        <f t="shared" si="7"/>
        <v>67853.503872000001</v>
      </c>
    </row>
    <row r="17" spans="1:13" ht="31.5" x14ac:dyDescent="0.25">
      <c r="A17" s="7">
        <v>4</v>
      </c>
      <c r="B17" s="21" t="s">
        <v>39</v>
      </c>
      <c r="C17" s="4">
        <v>3</v>
      </c>
      <c r="D17" s="20">
        <v>29</v>
      </c>
      <c r="E17" s="20">
        <v>31</v>
      </c>
      <c r="F17" s="20">
        <v>33</v>
      </c>
      <c r="G17" s="5">
        <f t="shared" si="0"/>
        <v>31</v>
      </c>
      <c r="H17" s="6">
        <f t="shared" si="5"/>
        <v>2</v>
      </c>
      <c r="I17" s="18">
        <f t="shared" si="8"/>
        <v>6.4516129032258063E-2</v>
      </c>
      <c r="J17" s="12" t="str">
        <f t="shared" si="6"/>
        <v>ОДНОРОДНЫЕ</v>
      </c>
      <c r="K17" s="22">
        <v>2444.7360000000003</v>
      </c>
      <c r="L17" s="3" t="s">
        <v>19</v>
      </c>
      <c r="M17" s="5">
        <f t="shared" si="7"/>
        <v>75786.816000000006</v>
      </c>
    </row>
    <row r="18" spans="1:13" ht="31.5" x14ac:dyDescent="0.25">
      <c r="A18" s="7">
        <v>5</v>
      </c>
      <c r="B18" s="21" t="s">
        <v>29</v>
      </c>
      <c r="C18" s="4">
        <v>3</v>
      </c>
      <c r="D18" s="20">
        <v>195</v>
      </c>
      <c r="E18" s="20">
        <v>198</v>
      </c>
      <c r="F18" s="20">
        <v>200</v>
      </c>
      <c r="G18" s="5">
        <f t="shared" si="0"/>
        <v>197.67</v>
      </c>
      <c r="H18" s="6">
        <f t="shared" si="5"/>
        <v>2.5166147897522975</v>
      </c>
      <c r="I18" s="18">
        <f t="shared" si="8"/>
        <v>1.2731592639579681E-2</v>
      </c>
      <c r="J18" s="12" t="str">
        <f t="shared" si="6"/>
        <v>ОДНОРОДНЫЕ</v>
      </c>
      <c r="K18" s="22">
        <v>25.166399999999999</v>
      </c>
      <c r="L18" s="3" t="s">
        <v>19</v>
      </c>
      <c r="M18" s="5">
        <f t="shared" si="7"/>
        <v>4974.642288</v>
      </c>
    </row>
    <row r="19" spans="1:13" ht="31.5" x14ac:dyDescent="0.25">
      <c r="A19" s="7">
        <v>6</v>
      </c>
      <c r="B19" s="21" t="s">
        <v>30</v>
      </c>
      <c r="C19" s="4">
        <v>3</v>
      </c>
      <c r="D19" s="20">
        <v>22.2</v>
      </c>
      <c r="E19" s="20">
        <v>22.8</v>
      </c>
      <c r="F19" s="20">
        <v>23.7</v>
      </c>
      <c r="G19" s="5">
        <f t="shared" si="0"/>
        <v>22.9</v>
      </c>
      <c r="H19" s="6">
        <f t="shared" si="5"/>
        <v>0.75498344352707492</v>
      </c>
      <c r="I19" s="18">
        <f t="shared" si="8"/>
        <v>3.2968709324326412E-2</v>
      </c>
      <c r="J19" s="12" t="str">
        <f t="shared" si="6"/>
        <v>ОДНОРОДНЫЕ</v>
      </c>
      <c r="K19" s="22">
        <v>1028.2272</v>
      </c>
      <c r="L19" s="3" t="s">
        <v>19</v>
      </c>
      <c r="M19" s="5">
        <f t="shared" si="7"/>
        <v>23546.402879999998</v>
      </c>
    </row>
    <row r="20" spans="1:13" ht="31.5" x14ac:dyDescent="0.25">
      <c r="A20" s="7">
        <v>7</v>
      </c>
      <c r="B20" s="21" t="s">
        <v>40</v>
      </c>
      <c r="C20" s="4">
        <v>3</v>
      </c>
      <c r="D20" s="20">
        <v>95</v>
      </c>
      <c r="E20" s="20">
        <v>98</v>
      </c>
      <c r="F20" s="20">
        <v>110</v>
      </c>
      <c r="G20" s="5">
        <f t="shared" si="0"/>
        <v>101</v>
      </c>
      <c r="H20" s="6">
        <f t="shared" si="5"/>
        <v>7.9372539331937721</v>
      </c>
      <c r="I20" s="18">
        <f t="shared" si="8"/>
        <v>7.8586672605878927E-2</v>
      </c>
      <c r="J20" s="12" t="str">
        <f t="shared" si="6"/>
        <v>ОДНОРОДНЫЕ</v>
      </c>
      <c r="K20" s="22">
        <v>122.23679999999999</v>
      </c>
      <c r="L20" s="3" t="s">
        <v>19</v>
      </c>
      <c r="M20" s="5">
        <f t="shared" si="7"/>
        <v>12345.916799999999</v>
      </c>
    </row>
    <row r="21" spans="1:13" ht="31.5" x14ac:dyDescent="0.25">
      <c r="A21" s="7">
        <v>8</v>
      </c>
      <c r="B21" s="21" t="s">
        <v>31</v>
      </c>
      <c r="C21" s="4">
        <v>3</v>
      </c>
      <c r="D21" s="20">
        <v>83</v>
      </c>
      <c r="E21" s="20">
        <v>84.8</v>
      </c>
      <c r="F21" s="20">
        <v>85</v>
      </c>
      <c r="G21" s="5">
        <f t="shared" si="0"/>
        <v>84.27</v>
      </c>
      <c r="H21" s="6">
        <f t="shared" si="5"/>
        <v>1.1015216747753984</v>
      </c>
      <c r="I21" s="18">
        <f t="shared" si="8"/>
        <v>1.3071765539444852E-2</v>
      </c>
      <c r="J21" s="12" t="str">
        <f t="shared" si="6"/>
        <v>ОДНОРОДНЫЕ</v>
      </c>
      <c r="K21" s="22">
        <v>93.475200000000001</v>
      </c>
      <c r="L21" s="3" t="s">
        <v>19</v>
      </c>
      <c r="M21" s="5">
        <f t="shared" si="7"/>
        <v>7877.1551039999995</v>
      </c>
    </row>
    <row r="22" spans="1:13" ht="31.5" x14ac:dyDescent="0.25">
      <c r="A22" s="7">
        <v>9</v>
      </c>
      <c r="B22" s="21" t="s">
        <v>32</v>
      </c>
      <c r="C22" s="4">
        <v>3</v>
      </c>
      <c r="D22" s="20">
        <v>230</v>
      </c>
      <c r="E22" s="20">
        <v>232</v>
      </c>
      <c r="F22" s="20">
        <v>233</v>
      </c>
      <c r="G22" s="5">
        <f t="shared" si="0"/>
        <v>231.67</v>
      </c>
      <c r="H22" s="6">
        <f t="shared" si="5"/>
        <v>1.5275306870894607</v>
      </c>
      <c r="I22" s="18">
        <f t="shared" si="8"/>
        <v>6.5936340934616396E-3</v>
      </c>
      <c r="J22" s="12" t="str">
        <f t="shared" si="6"/>
        <v>ОДНОРОДНЫЕ</v>
      </c>
      <c r="K22" s="22">
        <v>21.571199999999997</v>
      </c>
      <c r="L22" s="3" t="s">
        <v>19</v>
      </c>
      <c r="M22" s="5">
        <f t="shared" si="7"/>
        <v>4997.399903999999</v>
      </c>
    </row>
    <row r="23" spans="1:13" ht="31.5" x14ac:dyDescent="0.25">
      <c r="A23" s="7">
        <v>10</v>
      </c>
      <c r="B23" s="21" t="s">
        <v>33</v>
      </c>
      <c r="C23" s="4">
        <v>3</v>
      </c>
      <c r="D23" s="20">
        <v>238</v>
      </c>
      <c r="E23" s="20">
        <v>240</v>
      </c>
      <c r="F23" s="20">
        <v>242</v>
      </c>
      <c r="G23" s="5">
        <f t="shared" si="0"/>
        <v>240</v>
      </c>
      <c r="H23" s="6">
        <f t="shared" si="5"/>
        <v>2</v>
      </c>
      <c r="I23" s="18">
        <f t="shared" si="8"/>
        <v>8.3333333333333332E-3</v>
      </c>
      <c r="J23" s="12" t="str">
        <f t="shared" si="6"/>
        <v>ОДНОРОДНЫЕ</v>
      </c>
      <c r="K23" s="22">
        <v>122.23679999999999</v>
      </c>
      <c r="L23" s="3" t="s">
        <v>19</v>
      </c>
      <c r="M23" s="5">
        <f t="shared" si="7"/>
        <v>29336.831999999999</v>
      </c>
    </row>
    <row r="24" spans="1:13" ht="31.5" x14ac:dyDescent="0.25">
      <c r="A24" s="7">
        <v>11</v>
      </c>
      <c r="B24" s="21" t="s">
        <v>34</v>
      </c>
      <c r="C24" s="4">
        <v>3</v>
      </c>
      <c r="D24" s="20">
        <v>97</v>
      </c>
      <c r="E24" s="20">
        <v>99.5</v>
      </c>
      <c r="F24" s="20">
        <v>100</v>
      </c>
      <c r="G24" s="5">
        <f t="shared" si="0"/>
        <v>98.83</v>
      </c>
      <c r="H24" s="6">
        <f t="shared" si="5"/>
        <v>1.6072803115822705</v>
      </c>
      <c r="I24" s="18">
        <f t="shared" si="8"/>
        <v>1.626248020403534E-2</v>
      </c>
      <c r="J24" s="12" t="str">
        <f t="shared" si="6"/>
        <v>ОДНОРОДНЫЕ</v>
      </c>
      <c r="K24" s="22">
        <v>2430.3552</v>
      </c>
      <c r="L24" s="3" t="s">
        <v>19</v>
      </c>
      <c r="M24" s="5">
        <f t="shared" si="7"/>
        <v>240192.00441599998</v>
      </c>
    </row>
    <row r="25" spans="1:13" ht="31.5" x14ac:dyDescent="0.25">
      <c r="A25" s="7">
        <v>12</v>
      </c>
      <c r="B25" s="21" t="s">
        <v>35</v>
      </c>
      <c r="C25" s="4">
        <v>3</v>
      </c>
      <c r="D25" s="20">
        <v>112</v>
      </c>
      <c r="E25" s="20">
        <v>115</v>
      </c>
      <c r="F25" s="20">
        <v>115</v>
      </c>
      <c r="G25" s="5">
        <f t="shared" si="0"/>
        <v>114</v>
      </c>
      <c r="H25" s="6">
        <f t="shared" si="5"/>
        <v>1.7320508075688772</v>
      </c>
      <c r="I25" s="18">
        <f t="shared" si="8"/>
        <v>1.5193428136569098E-2</v>
      </c>
      <c r="J25" s="12" t="str">
        <f t="shared" si="6"/>
        <v>ОДНОРОДНЫЕ</v>
      </c>
      <c r="K25" s="22">
        <v>719.04</v>
      </c>
      <c r="L25" s="3" t="s">
        <v>19</v>
      </c>
      <c r="M25" s="5">
        <f t="shared" si="7"/>
        <v>81970.559999999998</v>
      </c>
    </row>
    <row r="26" spans="1:13" ht="31.5" x14ac:dyDescent="0.25">
      <c r="A26" s="7">
        <v>13</v>
      </c>
      <c r="B26" s="21" t="s">
        <v>36</v>
      </c>
      <c r="C26" s="4">
        <v>3</v>
      </c>
      <c r="D26" s="20">
        <v>98</v>
      </c>
      <c r="E26" s="20">
        <v>102</v>
      </c>
      <c r="F26" s="20">
        <v>105</v>
      </c>
      <c r="G26" s="5">
        <f t="shared" si="0"/>
        <v>101.67</v>
      </c>
      <c r="H26" s="6">
        <f t="shared" si="5"/>
        <v>3.5118869571784339</v>
      </c>
      <c r="I26" s="18">
        <f t="shared" si="8"/>
        <v>3.4543127058533567E-2</v>
      </c>
      <c r="J26" s="12" t="str">
        <f t="shared" si="6"/>
        <v>ОДНОРОДНЫЕ</v>
      </c>
      <c r="K26" s="22">
        <v>737.01600000000008</v>
      </c>
      <c r="L26" s="3" t="s">
        <v>19</v>
      </c>
      <c r="M26" s="5">
        <f t="shared" si="7"/>
        <v>74932.416720000008</v>
      </c>
    </row>
    <row r="27" spans="1:13" ht="15.75" x14ac:dyDescent="0.25">
      <c r="A27" s="32" t="s">
        <v>16</v>
      </c>
      <c r="B27" s="32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5">
        <f>SUM(M14:M26)</f>
        <v>872972.76628800004</v>
      </c>
    </row>
    <row r="28" spans="1:13" ht="15.75" x14ac:dyDescent="0.25">
      <c r="A28" s="19"/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6"/>
    </row>
    <row r="29" spans="1:13" ht="15.75" x14ac:dyDescent="0.25">
      <c r="A29" s="39" t="s">
        <v>17</v>
      </c>
      <c r="B29" s="39"/>
      <c r="C29" s="2"/>
      <c r="D29" s="2"/>
      <c r="E29" s="2"/>
      <c r="F29" s="2"/>
      <c r="G29" s="2"/>
      <c r="H29" s="2"/>
      <c r="I29" s="2"/>
      <c r="J29" s="2"/>
      <c r="K29" s="2"/>
      <c r="L29" s="2"/>
    </row>
    <row r="30" spans="1:13" ht="15.75" x14ac:dyDescent="0.25">
      <c r="A30" s="39" t="s">
        <v>24</v>
      </c>
      <c r="B30" s="39"/>
      <c r="C30" s="2"/>
      <c r="D30" s="2"/>
      <c r="E30" s="2"/>
      <c r="F30" s="2"/>
      <c r="G30" s="2"/>
      <c r="H30" s="2"/>
      <c r="I30" s="2"/>
      <c r="J30" s="2"/>
      <c r="K30" s="2"/>
      <c r="L30" s="2"/>
    </row>
    <row r="31" spans="1:13" ht="15.75" x14ac:dyDescent="0.25">
      <c r="A31" s="17"/>
      <c r="B31" s="17"/>
      <c r="C31" s="2"/>
      <c r="D31" s="2"/>
      <c r="E31" s="2"/>
      <c r="F31" s="2"/>
      <c r="G31" s="2"/>
      <c r="H31" s="2"/>
      <c r="I31" s="2"/>
      <c r="J31" s="2"/>
      <c r="K31" s="2"/>
      <c r="L31" s="2"/>
    </row>
    <row r="32" spans="1:13" ht="15.75" x14ac:dyDescent="0.25">
      <c r="A32" s="39" t="s">
        <v>25</v>
      </c>
      <c r="B32" s="39"/>
      <c r="C32" s="2"/>
      <c r="D32" s="2"/>
      <c r="E32" s="2"/>
      <c r="F32" s="2"/>
      <c r="G32" s="2"/>
      <c r="H32" s="2"/>
      <c r="I32" s="2"/>
      <c r="J32" s="2"/>
      <c r="K32" s="2"/>
      <c r="L32" s="2"/>
    </row>
    <row r="33" spans="1:12" ht="15.75" x14ac:dyDescent="0.25">
      <c r="A33" s="2" t="s">
        <v>18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</row>
  </sheetData>
  <mergeCells count="25">
    <mergeCell ref="A29:B29"/>
    <mergeCell ref="A30:B30"/>
    <mergeCell ref="A32:B32"/>
    <mergeCell ref="I11:I12"/>
    <mergeCell ref="J11:J12"/>
    <mergeCell ref="K11:K12"/>
    <mergeCell ref="L11:L12"/>
    <mergeCell ref="M11:M12"/>
    <mergeCell ref="A27:L27"/>
    <mergeCell ref="A7:M7"/>
    <mergeCell ref="A8:M8"/>
    <mergeCell ref="A9:I9"/>
    <mergeCell ref="C10:I10"/>
    <mergeCell ref="A11:A12"/>
    <mergeCell ref="B11:B12"/>
    <mergeCell ref="C11:C12"/>
    <mergeCell ref="D11:F11"/>
    <mergeCell ref="G11:G12"/>
    <mergeCell ref="H11:H12"/>
    <mergeCell ref="A6:M6"/>
    <mergeCell ref="A1:M1"/>
    <mergeCell ref="A2:M2"/>
    <mergeCell ref="A3:M3"/>
    <mergeCell ref="A4:M4"/>
    <mergeCell ref="A5:M5"/>
  </mergeCells>
  <conditionalFormatting sqref="I14:I26">
    <cfRule type="cellIs" dxfId="6" priority="7" stopIfTrue="1" operator="greaterThan">
      <formula>0.33</formula>
    </cfRule>
  </conditionalFormatting>
  <conditionalFormatting sqref="J14:J26">
    <cfRule type="containsText" dxfId="5" priority="4" operator="containsText" text="НЕ">
      <formula>NOT(ISERROR(SEARCH("НЕ",J14)))</formula>
    </cfRule>
    <cfRule type="containsText" dxfId="4" priority="5" operator="containsText" text="ОДНОРОДНЫЕ">
      <formula>NOT(ISERROR(SEARCH("ОДНОРОДНЫЕ",J14)))</formula>
    </cfRule>
    <cfRule type="containsText" dxfId="3" priority="6" operator="containsText" text="НЕОДНОРОДНЫЕ">
      <formula>NOT(ISERROR(SEARCH("НЕОДНОРОДНЫЕ",J14)))</formula>
    </cfRule>
  </conditionalFormatting>
  <conditionalFormatting sqref="J14:J26">
    <cfRule type="containsText" dxfId="2" priority="1" operator="containsText" text="НЕОДНОРОДНЫЕ">
      <formula>NOT(ISERROR(SEARCH("НЕОДНОРОДНЫЕ",J14)))</formula>
    </cfRule>
    <cfRule type="containsText" dxfId="1" priority="2" operator="containsText" text="ОДНОРОДНЫЕ">
      <formula>NOT(ISERROR(SEARCH("ОДНОРОДНЫЕ",J14)))</formula>
    </cfRule>
    <cfRule type="containsText" dxfId="0" priority="3" operator="containsText" text="НЕОДНОРОДНЫЕ">
      <formula>NOT(ISERROR(SEARCH("НЕОДНОРОДНЫЕ",J14)))</formula>
    </cfRule>
  </conditionalFormatting>
  <pageMargins left="0.70866141732283472" right="0.70866141732283472" top="0.74803149606299213" bottom="0.74803149606299213" header="0.31496062992125984" footer="0.31496062992125984"/>
  <pageSetup paperSize="9" scale="6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рыбн. прод.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2020-11-17T12:14:46Z</dcterms:modified>
</cp:coreProperties>
</file>