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НМЦК!$A$1:$N$30</definedName>
  </definedNames>
  <calcPr calcId="114210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6"/>
  <c r="F26"/>
  <c r="J7"/>
  <c r="J8"/>
  <c r="J9"/>
  <c r="J10"/>
  <c r="J11"/>
  <c r="L7"/>
  <c r="L8"/>
  <c r="L9"/>
  <c r="L10"/>
  <c r="L11"/>
  <c r="K11"/>
  <c r="M11"/>
  <c r="L12"/>
  <c r="L6"/>
  <c r="L13"/>
  <c r="K7"/>
  <c r="N7"/>
  <c r="K8"/>
  <c r="N8"/>
  <c r="K9"/>
  <c r="N9"/>
  <c r="K10"/>
  <c r="N10"/>
  <c r="N11"/>
  <c r="K12"/>
  <c r="N12"/>
  <c r="K13"/>
  <c r="M13"/>
  <c r="K14"/>
  <c r="N14"/>
  <c r="K15"/>
  <c r="N15"/>
  <c r="K16"/>
  <c r="N16"/>
  <c r="K17"/>
  <c r="N17"/>
  <c r="K6"/>
  <c r="N6"/>
  <c r="K18"/>
  <c r="N18"/>
  <c r="K19"/>
  <c r="N19"/>
  <c r="K20"/>
  <c r="N20"/>
  <c r="K21"/>
  <c r="N21"/>
  <c r="K22"/>
  <c r="N22"/>
  <c r="K23"/>
  <c r="N23"/>
  <c r="K24"/>
  <c r="N24"/>
  <c r="K25"/>
  <c r="N25"/>
  <c r="J6"/>
  <c r="J12"/>
  <c r="J13"/>
  <c r="J14"/>
  <c r="J15"/>
  <c r="J16"/>
  <c r="J17"/>
  <c r="J18"/>
  <c r="J19"/>
  <c r="J20"/>
  <c r="J21"/>
  <c r="J22"/>
  <c r="J23"/>
  <c r="J24"/>
  <c r="J25"/>
  <c r="H6"/>
  <c r="H26"/>
  <c r="L25"/>
  <c r="L24"/>
  <c r="M24"/>
  <c r="L23"/>
  <c r="L22"/>
  <c r="L21"/>
  <c r="L20"/>
  <c r="M20"/>
  <c r="L19"/>
  <c r="L18"/>
  <c r="M18"/>
  <c r="L17"/>
  <c r="M17"/>
  <c r="L16"/>
  <c r="L15"/>
  <c r="M15"/>
  <c r="L14"/>
  <c r="M14"/>
  <c r="M19"/>
  <c r="M6"/>
  <c r="M21"/>
  <c r="M25"/>
  <c r="M23"/>
  <c r="J26"/>
  <c r="M12"/>
  <c r="M8"/>
  <c r="M7"/>
  <c r="M10"/>
  <c r="M16"/>
  <c r="M9"/>
  <c r="M22"/>
  <c r="N13"/>
  <c r="N26"/>
</calcChain>
</file>

<file path=xl/sharedStrings.xml><?xml version="1.0" encoding="utf-8"?>
<sst xmlns="http://schemas.openxmlformats.org/spreadsheetml/2006/main" count="64" uniqueCount="41">
  <si>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</si>
  <si>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</si>
  <si>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</si>
  <si>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</si>
  <si>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</si>
  <si>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</si>
  <si>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</si>
  <si>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</si>
  <si>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</si>
  <si>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</si>
  <si>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</si>
  <si>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</si>
  <si>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</si>
  <si>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</si>
  <si>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</si>
  <si>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</si>
  <si>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Поставка лекарственных препаратов (Эуфиллин. Средства спазмолитические. Витамины. Препараты, содержащие  железо. Препараты кортикоидного действия. Препараты гормональные прочие)</t>
  </si>
  <si>
    <t>Источник 1
 КП № 6734-24 от 23.03.2023</t>
  </si>
  <si>
    <t>Источник 2
 КП №4697-21.03.23-17 от 21.03.2023</t>
  </si>
  <si>
    <t>Источник 3
 КП № 2707-140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</si>
  <si>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1 025 714,21 рублей </t>
    </r>
    <r>
      <rPr>
        <sz val="12"/>
        <rFont val="Times New Roman"/>
        <family val="1"/>
        <charset val="204"/>
      </rPr>
      <t>(Один миллион двадцать пять тысяч семьсот четырнадцать рублей 21 копейка).</t>
    </r>
  </si>
  <si>
    <t xml:space="preserve">Эуфиллин раствор для внутривенного введения 24 мг/мл, 5 мл - ампулы х 10 /в комплекте с ножом ампульным или скарификатором, если необходим для ампул данного типа/ - коробки картонные </t>
  </si>
  <si>
    <t xml:space="preserve">Эуфиллинраствор для внутривенного введения 24 мг/мл, 10 мл - ампулы х10 /в комплекте с ножом ампульным или скарификатором, если необходим для ампул данного типа/ - пачки картонные </t>
  </si>
  <si>
    <t xml:space="preserve">Эуфиллин таблетки 150 мг, х10 шт. - упаковки ячейковые контурные х3 - пачки картонные </t>
  </si>
  <si>
    <t>Аскорбиновая кислота раствор для внутривенного и внутримышечного введения 50 мг/мл, 2 мл - ампулы х10 /в комплекте с ножом ампульным или скарификатором/ - пачки картонные</t>
  </si>
  <si>
    <t xml:space="preserve">Акридерм мазь для наружного применения, 0.05 %, 30 г - тубы (1) - пачки картонные </t>
  </si>
  <si>
    <t>Будесонид суспензия для ингаляций дозированная 0,25 мг/мл, 2 мл - ампулы полиэтиленовые х5 - блоки х4 - пачки картонные</t>
  </si>
  <si>
    <t>Будесонид суспензия для ингаляций дозированная 0,5 мг/мл, 2 мл - ампулы полиэтиленовые х5 - блоки х4 - пачки картонные</t>
  </si>
  <si>
    <t>Дротаверин раствор для инъекций 20 мг/мл, 2 мл - ампулы темного стекла х5 - упаковки контурные пластиковые (поддоны) х2 /в комплекте с ножом ампульным или скарификатором/ - пачки картонные</t>
  </si>
  <si>
    <t>Дротаверин таблетки, 40 мг, 10 шт - упаковки ячейковые контурные х5  - пачки картонные</t>
  </si>
  <si>
    <t>Железа [III] гидроксид полимальтозат капли для приема внутрь, 50мг/мл, 30 мл - флакон-капельницы темного стекла (1) - пачки картонные</t>
  </si>
  <si>
    <t>Железа [ІІІ] гидроксид сахарозный комплекс раствор для внутривенного введения 20 мг/мл  ампула по 5 мл в ампуле светозащитного стекла. По 5 ампул в контурную ячейковую упаковку. По 1 контурной ячейковой упаковке с инструкцией по применению в пачке из картона./ - пачка картонная</t>
  </si>
  <si>
    <t>Менадиона натрия бисульфит раствор для внутримышечного введения 10 мг/мл, 1 мл - ампулы х10 /с нож.ампулыили скариф. по необходим./ - пачки картонные  температура хранеия до 25 °C (не замораживать). Срок годности не менее 3 лет.</t>
  </si>
  <si>
    <t>Солу-медрол лиофилизат для приготовления раствора для внутривенного и внутримышечного введения, 250 мг, 1 шт. - в комплекте с растворителем (15,6 мл) / - пачки картонные</t>
  </si>
  <si>
    <t>Метилпреднизолон таблетки, 4 мг, 30 шт. - флакон (1) - пачка картонная</t>
  </si>
  <si>
    <t xml:space="preserve">Октреотид раствор для внутривенного и подкожного введения (в РУ - раствор для инъекций) 0.1 мг/мл (в РУ - 0.01%), 1 мл - ампулы х5 - упаковки ячейковые контурные х2 /в комплекте с ножом ампульным или скарификатором/ - пачки </t>
  </si>
  <si>
    <t>Пиридоксин раствор для инъекций 50 мг/мл, 1 мл - ампулы х10 - пачки картонные</t>
  </si>
  <si>
    <t>Преднизолон раствор для внутривенного и внутримышечного введения 30 мг/мл, 1 мл - ампулы темного стекла х10 - пачки картонные</t>
  </si>
  <si>
    <t xml:space="preserve">Преднизолон таблетки 5 мг, 100 шт. - флаконы полипропиленовые - пачки картонные </t>
  </si>
  <si>
    <t>Тиамин раствор для внутримышечного введения 50 мг/мл, 1 мл - ампулы х10 /в комплекте с ножом ампульным или скарификатором/ - пачки картонные</t>
  </si>
  <si>
    <t>Цианокобаламин раствор для инъекций 0.5 мг/мл, 1 мл - ампулы х10 /в комплекте с ножом ампульным или скарификатором/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</si>
</sst>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3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8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5" fillId="0" borderId="0" xfId="18" applyFont="1"/>
    <xf numFmtId="0" fontId="25" fillId="0" borderId="0" xfId="18" applyFont="1" applyFill="1"/>
    <xf numFmtId="4" fontId="25" fillId="0" borderId="2" xfId="18" applyNumberFormat="1" applyFont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4" fontId="25" fillId="9" borderId="2" xfId="32" applyNumberFormat="1" applyFont="1" applyFill="1" applyBorder="1" applyAlignment="1">
      <alignment horizontal="center" vertical="center"/>
    </xf>
    <xf numFmtId="0" fontId="25" fillId="0" borderId="0" xfId="18" applyFont="1" applyFill="1" applyBorder="1"/>
    <xf numFmtId="0" fontId="25" fillId="0" borderId="0" xfId="18" applyFont="1" applyBorder="1"/>
    <xf numFmtId="4" fontId="18" fillId="0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Обычный_ТЗ2017К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1943100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6573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1943100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6573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1943100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657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1943100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657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705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620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88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992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29"/>
  <sheetViews>
    <sheetView tabSelected="1" zoomScaleNormal="78" workbookViewId="0">
      <selection activeCell="E35" sqref="E35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3" width="8.85546875" style="5" customWidth="1"/>
    <col min="94" max="217" width="8.85546875" style="1" customWidth="1"/>
    <col min="218" max="16384" width="9.140625" style="1"/>
  </cols>
  <sheetData>
    <row r="1" spans="1:15" ht="15.7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38.25" customHeight="1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5" ht="38.25">
      <c r="A3" s="42" t="s">
        <v>1</v>
      </c>
      <c r="B3" s="44" t="s">
        <v>11</v>
      </c>
      <c r="C3" s="42" t="s">
        <v>7</v>
      </c>
      <c r="D3" s="39" t="s">
        <v>6</v>
      </c>
      <c r="E3" s="32" t="s">
        <v>2</v>
      </c>
      <c r="F3" s="32"/>
      <c r="G3" s="32"/>
      <c r="H3" s="32"/>
      <c r="I3" s="32"/>
      <c r="J3" s="32"/>
      <c r="K3" s="32" t="s">
        <v>3</v>
      </c>
      <c r="L3" s="32"/>
      <c r="M3" s="32"/>
      <c r="N3" s="7" t="s">
        <v>4</v>
      </c>
    </row>
    <row r="4" spans="1:15" ht="38.25">
      <c r="A4" s="42"/>
      <c r="B4" s="44"/>
      <c r="C4" s="42"/>
      <c r="D4" s="3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46" t="s">
        <v>8</v>
      </c>
      <c r="L4" s="32" t="s">
        <v>5</v>
      </c>
      <c r="M4" s="32" t="s">
        <v>9</v>
      </c>
      <c r="N4" s="34" t="s">
        <v>12</v>
      </c>
    </row>
    <row r="5" spans="1:15" ht="93.75" customHeight="1">
      <c r="A5" s="43"/>
      <c r="B5" s="45"/>
      <c r="C5" s="43"/>
      <c r="D5" s="40"/>
      <c r="E5" s="36" t="s">
        <v>17</v>
      </c>
      <c r="F5" s="36"/>
      <c r="G5" s="36" t="s">
        <v>18</v>
      </c>
      <c r="H5" s="36"/>
      <c r="I5" s="36" t="s">
        <v>19</v>
      </c>
      <c r="J5" s="36"/>
      <c r="K5" s="47"/>
      <c r="L5" s="33"/>
      <c r="M5" s="33"/>
      <c r="N5" s="35"/>
    </row>
    <row r="6" spans="1:15" ht="63.75">
      <c r="A6" s="28">
        <v>1</v>
      </c>
      <c r="B6" s="31" t="s">
        <v>21</v>
      </c>
      <c r="C6" s="29" t="s">
        <v>15</v>
      </c>
      <c r="D6" s="18">
        <v>33</v>
      </c>
      <c r="E6" s="21">
        <v>56.89</v>
      </c>
      <c r="F6" s="8">
        <f>D6*E6</f>
        <v>1877.3700000000001</v>
      </c>
      <c r="G6" s="21">
        <v>57.66</v>
      </c>
      <c r="H6" s="8">
        <f t="shared" ref="H6:H25" si="0">G6*D6</f>
        <v>1902.78</v>
      </c>
      <c r="I6" s="22">
        <v>57.77</v>
      </c>
      <c r="J6" s="8">
        <f t="shared" ref="J6:J25" si="1">I6*D6</f>
        <v>1906.41</v>
      </c>
      <c r="K6" s="27">
        <f t="shared" ref="K6:K25" si="2">(E6+G6+I6)/3</f>
        <v>57.44</v>
      </c>
      <c r="L6" s="17">
        <f t="shared" ref="L6:L25" si="3">STDEV(E6,G6,I6)</f>
        <v>0.47947888378975634</v>
      </c>
      <c r="M6" s="9">
        <f t="shared" ref="M6:M25" si="4">L6/K6</f>
        <v>8.347473603582109E-3</v>
      </c>
      <c r="N6" s="10">
        <f t="shared" ref="N6:N25" si="5">ROUND(K6,2)*D6</f>
        <v>1895.52</v>
      </c>
      <c r="O6" s="20"/>
    </row>
    <row r="7" spans="1:15" ht="63.75">
      <c r="A7" s="28">
        <v>2</v>
      </c>
      <c r="B7" s="31" t="s">
        <v>22</v>
      </c>
      <c r="C7" s="29" t="s">
        <v>15</v>
      </c>
      <c r="D7" s="18">
        <v>50</v>
      </c>
      <c r="E7" s="23">
        <v>86.74</v>
      </c>
      <c r="F7" s="8">
        <f t="shared" ref="F7:F25" si="6">D7*E7</f>
        <v>4337</v>
      </c>
      <c r="G7" s="23">
        <v>86.74</v>
      </c>
      <c r="H7" s="8">
        <f t="shared" si="0"/>
        <v>4337</v>
      </c>
      <c r="I7" s="22">
        <v>87.4</v>
      </c>
      <c r="J7" s="8">
        <f t="shared" si="1"/>
        <v>4370</v>
      </c>
      <c r="K7" s="27">
        <f t="shared" si="2"/>
        <v>86.96</v>
      </c>
      <c r="L7" s="17">
        <f t="shared" si="3"/>
        <v>0.38105117766386987</v>
      </c>
      <c r="M7" s="9">
        <f t="shared" si="4"/>
        <v>4.38191326660384E-3</v>
      </c>
      <c r="N7" s="10">
        <f t="shared" si="5"/>
        <v>4348</v>
      </c>
      <c r="O7" s="20"/>
    </row>
    <row r="8" spans="1:15" ht="25.5">
      <c r="A8" s="28">
        <v>3</v>
      </c>
      <c r="B8" s="31" t="s">
        <v>23</v>
      </c>
      <c r="C8" s="29" t="s">
        <v>15</v>
      </c>
      <c r="D8" s="18">
        <v>6</v>
      </c>
      <c r="E8" s="23">
        <v>26.24</v>
      </c>
      <c r="F8" s="8">
        <f t="shared" si="6"/>
        <v>157.44</v>
      </c>
      <c r="G8" s="23">
        <v>26.24</v>
      </c>
      <c r="H8" s="8">
        <f t="shared" si="0"/>
        <v>157.44</v>
      </c>
      <c r="I8" s="22">
        <v>27.12</v>
      </c>
      <c r="J8" s="8">
        <f t="shared" si="1"/>
        <v>162.72</v>
      </c>
      <c r="K8" s="27">
        <f t="shared" si="2"/>
        <v>26.533333333333331</v>
      </c>
      <c r="L8" s="17">
        <f t="shared" si="3"/>
        <v>0.50806823688702452</v>
      </c>
      <c r="M8" s="9">
        <f t="shared" si="4"/>
        <v>1.9148300385189367E-2</v>
      </c>
      <c r="N8" s="10">
        <f t="shared" si="5"/>
        <v>159.18</v>
      </c>
      <c r="O8" s="20"/>
    </row>
    <row r="9" spans="1:15" ht="63.75">
      <c r="A9" s="28">
        <v>4</v>
      </c>
      <c r="B9" s="31" t="s">
        <v>24</v>
      </c>
      <c r="C9" s="29" t="s">
        <v>15</v>
      </c>
      <c r="D9" s="18">
        <v>360</v>
      </c>
      <c r="E9" s="23">
        <v>37.47</v>
      </c>
      <c r="F9" s="8">
        <f t="shared" si="6"/>
        <v>13489.199999999999</v>
      </c>
      <c r="G9" s="23">
        <v>37.69</v>
      </c>
      <c r="H9" s="8">
        <f t="shared" si="0"/>
        <v>13568.4</v>
      </c>
      <c r="I9" s="22">
        <v>38.35</v>
      </c>
      <c r="J9" s="8">
        <f t="shared" si="1"/>
        <v>13806</v>
      </c>
      <c r="K9" s="27">
        <f t="shared" si="2"/>
        <v>37.836666666666666</v>
      </c>
      <c r="L9" s="17">
        <f t="shared" si="3"/>
        <v>0.45796651988282749</v>
      </c>
      <c r="M9" s="9">
        <f t="shared" si="4"/>
        <v>1.2103775523288543E-2</v>
      </c>
      <c r="N9" s="10">
        <f t="shared" si="5"/>
        <v>13622.400000000001</v>
      </c>
      <c r="O9" s="25"/>
    </row>
    <row r="10" spans="1:15" ht="25.5">
      <c r="A10" s="28">
        <v>5</v>
      </c>
      <c r="B10" s="31" t="s">
        <v>25</v>
      </c>
      <c r="C10" s="29" t="s">
        <v>15</v>
      </c>
      <c r="D10" s="18">
        <v>1</v>
      </c>
      <c r="E10" s="23">
        <v>113.58</v>
      </c>
      <c r="F10" s="8">
        <f t="shared" si="6"/>
        <v>113.58</v>
      </c>
      <c r="G10" s="23">
        <v>114.13</v>
      </c>
      <c r="H10" s="8">
        <f t="shared" si="0"/>
        <v>114.13</v>
      </c>
      <c r="I10" s="22">
        <v>114.24</v>
      </c>
      <c r="J10" s="8">
        <f t="shared" si="1"/>
        <v>114.24</v>
      </c>
      <c r="K10" s="27">
        <f t="shared" si="2"/>
        <v>113.98333333333333</v>
      </c>
      <c r="L10" s="17">
        <f t="shared" si="3"/>
        <v>0.35360052790359903</v>
      </c>
      <c r="M10" s="9">
        <f t="shared" si="4"/>
        <v>3.1022125565456854E-3</v>
      </c>
      <c r="N10" s="10">
        <f t="shared" si="5"/>
        <v>113.98</v>
      </c>
      <c r="O10" s="20"/>
    </row>
    <row r="11" spans="1:15" ht="38.25">
      <c r="A11" s="28">
        <v>6</v>
      </c>
      <c r="B11" s="31" t="s">
        <v>26</v>
      </c>
      <c r="C11" s="29" t="s">
        <v>15</v>
      </c>
      <c r="D11" s="18">
        <v>95</v>
      </c>
      <c r="E11" s="23">
        <v>492.26</v>
      </c>
      <c r="F11" s="8">
        <f t="shared" si="6"/>
        <v>46764.7</v>
      </c>
      <c r="G11" s="23">
        <v>492.26</v>
      </c>
      <c r="H11" s="8">
        <f t="shared" si="0"/>
        <v>46764.7</v>
      </c>
      <c r="I11" s="22">
        <v>493.14</v>
      </c>
      <c r="J11" s="8">
        <f t="shared" si="1"/>
        <v>46848.299999999996</v>
      </c>
      <c r="K11" s="27">
        <f t="shared" si="2"/>
        <v>492.55333333333328</v>
      </c>
      <c r="L11" s="17">
        <f t="shared" si="3"/>
        <v>0.50806823688686809</v>
      </c>
      <c r="M11" s="9">
        <f t="shared" si="4"/>
        <v>1.0314989311889097E-3</v>
      </c>
      <c r="N11" s="10">
        <f t="shared" si="5"/>
        <v>46792.25</v>
      </c>
      <c r="O11" s="20"/>
    </row>
    <row r="12" spans="1:15" ht="38.25">
      <c r="A12" s="28">
        <v>7</v>
      </c>
      <c r="B12" s="31" t="s">
        <v>27</v>
      </c>
      <c r="C12" s="29" t="s">
        <v>15</v>
      </c>
      <c r="D12" s="18">
        <v>133</v>
      </c>
      <c r="E12" s="23">
        <v>692.82</v>
      </c>
      <c r="F12" s="8">
        <f t="shared" si="6"/>
        <v>92145.060000000012</v>
      </c>
      <c r="G12" s="23">
        <v>693.37</v>
      </c>
      <c r="H12" s="8">
        <f t="shared" si="0"/>
        <v>92218.21</v>
      </c>
      <c r="I12" s="22">
        <v>693.48</v>
      </c>
      <c r="J12" s="8">
        <f t="shared" si="1"/>
        <v>92232.84</v>
      </c>
      <c r="K12" s="27">
        <f t="shared" si="2"/>
        <v>693.22333333333336</v>
      </c>
      <c r="L12" s="17">
        <f t="shared" si="3"/>
        <v>0.35360052790305402</v>
      </c>
      <c r="M12" s="9">
        <f t="shared" si="4"/>
        <v>5.1008168782026094E-4</v>
      </c>
      <c r="N12" s="10">
        <f t="shared" si="5"/>
        <v>92198.260000000009</v>
      </c>
      <c r="O12" s="20"/>
    </row>
    <row r="13" spans="1:15" ht="63.75">
      <c r="A13" s="28">
        <v>8</v>
      </c>
      <c r="B13" s="31" t="s">
        <v>28</v>
      </c>
      <c r="C13" s="29" t="s">
        <v>15</v>
      </c>
      <c r="D13" s="18">
        <v>50</v>
      </c>
      <c r="E13" s="23">
        <v>104.4</v>
      </c>
      <c r="F13" s="8">
        <f t="shared" si="6"/>
        <v>5220</v>
      </c>
      <c r="G13" s="23">
        <v>105.17</v>
      </c>
      <c r="H13" s="8">
        <f t="shared" si="0"/>
        <v>5258.5</v>
      </c>
      <c r="I13" s="22">
        <v>105.28</v>
      </c>
      <c r="J13" s="8">
        <f t="shared" si="1"/>
        <v>5264</v>
      </c>
      <c r="K13" s="27">
        <f t="shared" si="2"/>
        <v>104.95</v>
      </c>
      <c r="L13" s="17">
        <f t="shared" si="3"/>
        <v>0.47947888378785952</v>
      </c>
      <c r="M13" s="9">
        <f t="shared" si="4"/>
        <v>4.5686411032668846E-3</v>
      </c>
      <c r="N13" s="10">
        <f t="shared" si="5"/>
        <v>5247.5</v>
      </c>
      <c r="O13" s="20"/>
    </row>
    <row r="14" spans="1:15" ht="25.5">
      <c r="A14" s="28">
        <v>9</v>
      </c>
      <c r="B14" s="31" t="s">
        <v>29</v>
      </c>
      <c r="C14" s="29" t="s">
        <v>15</v>
      </c>
      <c r="D14" s="18">
        <v>20</v>
      </c>
      <c r="E14" s="24">
        <v>74.2</v>
      </c>
      <c r="F14" s="8">
        <f t="shared" si="6"/>
        <v>1484</v>
      </c>
      <c r="G14" s="23">
        <v>74.2</v>
      </c>
      <c r="H14" s="8">
        <f t="shared" si="0"/>
        <v>1484</v>
      </c>
      <c r="I14" s="22">
        <v>74.86</v>
      </c>
      <c r="J14" s="8">
        <f t="shared" si="1"/>
        <v>1497.2</v>
      </c>
      <c r="K14" s="27">
        <f t="shared" si="2"/>
        <v>74.42</v>
      </c>
      <c r="L14" s="17">
        <f t="shared" si="3"/>
        <v>0.38105117766625668</v>
      </c>
      <c r="M14" s="9">
        <f t="shared" si="4"/>
        <v>5.1202791946554239E-3</v>
      </c>
      <c r="N14" s="10">
        <f t="shared" si="5"/>
        <v>1488.4</v>
      </c>
      <c r="O14" s="19"/>
    </row>
    <row r="15" spans="1:15" ht="38.25">
      <c r="A15" s="28">
        <v>10</v>
      </c>
      <c r="B15" s="31" t="s">
        <v>30</v>
      </c>
      <c r="C15" s="29" t="s">
        <v>15</v>
      </c>
      <c r="D15" s="18">
        <v>1</v>
      </c>
      <c r="E15" s="21">
        <v>344.91</v>
      </c>
      <c r="F15" s="8">
        <f t="shared" si="6"/>
        <v>344.91</v>
      </c>
      <c r="G15" s="21">
        <v>345.46</v>
      </c>
      <c r="H15" s="8">
        <f t="shared" si="0"/>
        <v>345.46</v>
      </c>
      <c r="I15" s="22">
        <v>345.57</v>
      </c>
      <c r="J15" s="8">
        <f t="shared" si="1"/>
        <v>345.57</v>
      </c>
      <c r="K15" s="27">
        <f t="shared" si="2"/>
        <v>345.31333333333333</v>
      </c>
      <c r="L15" s="17">
        <f t="shared" si="3"/>
        <v>0.35360052790305402</v>
      </c>
      <c r="M15" s="9">
        <f t="shared" si="4"/>
        <v>1.0239990575797459E-3</v>
      </c>
      <c r="N15" s="10">
        <f t="shared" si="5"/>
        <v>345.31</v>
      </c>
      <c r="O15" s="19"/>
    </row>
    <row r="16" spans="1:15" ht="89.25">
      <c r="A16" s="28">
        <v>11</v>
      </c>
      <c r="B16" s="31" t="s">
        <v>31</v>
      </c>
      <c r="C16" s="29" t="s">
        <v>15</v>
      </c>
      <c r="D16" s="18">
        <v>250</v>
      </c>
      <c r="E16" s="23">
        <v>2848.15</v>
      </c>
      <c r="F16" s="8">
        <f t="shared" si="6"/>
        <v>712037.5</v>
      </c>
      <c r="G16" s="23">
        <v>2848.15</v>
      </c>
      <c r="H16" s="8">
        <f t="shared" si="0"/>
        <v>712037.5</v>
      </c>
      <c r="I16" s="22">
        <v>2849.03</v>
      </c>
      <c r="J16" s="8">
        <f t="shared" si="1"/>
        <v>712257.5</v>
      </c>
      <c r="K16" s="27">
        <f t="shared" si="2"/>
        <v>2848.4433333333332</v>
      </c>
      <c r="L16" s="17">
        <f t="shared" si="3"/>
        <v>0.5080682368869337</v>
      </c>
      <c r="M16" s="9">
        <f t="shared" si="4"/>
        <v>1.7836698063864137E-4</v>
      </c>
      <c r="N16" s="10">
        <f t="shared" si="5"/>
        <v>712110</v>
      </c>
      <c r="O16" s="19"/>
    </row>
    <row r="17" spans="1:15" ht="76.5">
      <c r="A17" s="28">
        <v>12</v>
      </c>
      <c r="B17" s="31" t="s">
        <v>32</v>
      </c>
      <c r="C17" s="29" t="s">
        <v>15</v>
      </c>
      <c r="D17" s="18">
        <v>80</v>
      </c>
      <c r="E17" s="23">
        <v>81.03</v>
      </c>
      <c r="F17" s="8">
        <f t="shared" si="6"/>
        <v>6482.4</v>
      </c>
      <c r="G17" s="23">
        <v>80.81</v>
      </c>
      <c r="H17" s="8">
        <f t="shared" si="0"/>
        <v>6464.8</v>
      </c>
      <c r="I17" s="22">
        <v>81.69</v>
      </c>
      <c r="J17" s="8">
        <f t="shared" si="1"/>
        <v>6535.2</v>
      </c>
      <c r="K17" s="27">
        <f t="shared" si="2"/>
        <v>81.176666666666662</v>
      </c>
      <c r="L17" s="17">
        <f t="shared" si="3"/>
        <v>0.457966519882331</v>
      </c>
      <c r="M17" s="9">
        <f t="shared" si="4"/>
        <v>5.6416029222148938E-3</v>
      </c>
      <c r="N17" s="10">
        <f t="shared" si="5"/>
        <v>6494.4000000000005</v>
      </c>
      <c r="O17" s="26"/>
    </row>
    <row r="18" spans="1:15" ht="51">
      <c r="A18" s="28">
        <v>13</v>
      </c>
      <c r="B18" s="31" t="s">
        <v>33</v>
      </c>
      <c r="C18" s="29" t="s">
        <v>15</v>
      </c>
      <c r="D18" s="18">
        <v>20</v>
      </c>
      <c r="E18" s="23">
        <v>551.32000000000005</v>
      </c>
      <c r="F18" s="8">
        <f t="shared" si="6"/>
        <v>11026.400000000001</v>
      </c>
      <c r="G18" s="23">
        <v>551.54</v>
      </c>
      <c r="H18" s="8">
        <f t="shared" si="0"/>
        <v>11030.8</v>
      </c>
      <c r="I18" s="22">
        <v>552.20000000000005</v>
      </c>
      <c r="J18" s="8">
        <f t="shared" si="1"/>
        <v>11044</v>
      </c>
      <c r="K18" s="27">
        <f t="shared" si="2"/>
        <v>551.68666666666672</v>
      </c>
      <c r="L18" s="17">
        <f t="shared" si="3"/>
        <v>0.45796651988256049</v>
      </c>
      <c r="M18" s="9">
        <f t="shared" si="4"/>
        <v>8.3012069631776565E-4</v>
      </c>
      <c r="N18" s="10">
        <f t="shared" si="5"/>
        <v>11033.800000000001</v>
      </c>
      <c r="O18" s="19"/>
    </row>
    <row r="19" spans="1:15" ht="25.5">
      <c r="A19" s="28">
        <v>14</v>
      </c>
      <c r="B19" s="31" t="s">
        <v>34</v>
      </c>
      <c r="C19" s="29" t="s">
        <v>15</v>
      </c>
      <c r="D19" s="18">
        <v>5</v>
      </c>
      <c r="E19" s="21">
        <v>274.33999999999997</v>
      </c>
      <c r="F19" s="8">
        <f t="shared" si="6"/>
        <v>1371.6999999999998</v>
      </c>
      <c r="G19" s="21">
        <v>274.89</v>
      </c>
      <c r="H19" s="8">
        <f t="shared" si="0"/>
        <v>1374.4499999999998</v>
      </c>
      <c r="I19" s="22">
        <v>275</v>
      </c>
      <c r="J19" s="8">
        <f t="shared" si="1"/>
        <v>1375</v>
      </c>
      <c r="K19" s="27">
        <f t="shared" si="2"/>
        <v>274.74333333333334</v>
      </c>
      <c r="L19" s="17">
        <f t="shared" si="3"/>
        <v>0.35360052790308644</v>
      </c>
      <c r="M19" s="9">
        <f t="shared" si="4"/>
        <v>1.2870213213657103E-3</v>
      </c>
      <c r="N19" s="10">
        <f t="shared" si="5"/>
        <v>1373.7</v>
      </c>
      <c r="O19" s="19"/>
    </row>
    <row r="20" spans="1:15" ht="76.5">
      <c r="A20" s="28">
        <v>15</v>
      </c>
      <c r="B20" s="31" t="s">
        <v>35</v>
      </c>
      <c r="C20" s="29" t="s">
        <v>15</v>
      </c>
      <c r="D20" s="18">
        <v>80</v>
      </c>
      <c r="E20" s="23">
        <v>1116.74</v>
      </c>
      <c r="F20" s="8">
        <f t="shared" si="6"/>
        <v>89339.199999999997</v>
      </c>
      <c r="G20" s="23">
        <v>1116.96</v>
      </c>
      <c r="H20" s="8">
        <f t="shared" si="0"/>
        <v>89356.800000000003</v>
      </c>
      <c r="I20" s="22">
        <v>1117.6199999999999</v>
      </c>
      <c r="J20" s="8">
        <f t="shared" si="1"/>
        <v>89409.599999999991</v>
      </c>
      <c r="K20" s="27">
        <f t="shared" si="2"/>
        <v>1117.1066666666666</v>
      </c>
      <c r="L20" s="17">
        <f t="shared" si="3"/>
        <v>0.45796651988247855</v>
      </c>
      <c r="M20" s="9">
        <f t="shared" si="4"/>
        <v>4.099577359510389E-4</v>
      </c>
      <c r="N20" s="10">
        <f t="shared" si="5"/>
        <v>89368.799999999988</v>
      </c>
      <c r="O20" s="20"/>
    </row>
    <row r="21" spans="1:15" ht="25.5">
      <c r="A21" s="28">
        <v>16</v>
      </c>
      <c r="B21" s="31" t="s">
        <v>36</v>
      </c>
      <c r="C21" s="29" t="s">
        <v>15</v>
      </c>
      <c r="D21" s="18">
        <v>130</v>
      </c>
      <c r="E21" s="23">
        <v>54.77</v>
      </c>
      <c r="F21" s="8">
        <f t="shared" si="6"/>
        <v>7120.1</v>
      </c>
      <c r="G21" s="23">
        <v>54.55</v>
      </c>
      <c r="H21" s="8">
        <f t="shared" si="0"/>
        <v>7091.5</v>
      </c>
      <c r="I21" s="22">
        <v>55.43</v>
      </c>
      <c r="J21" s="8">
        <f t="shared" si="1"/>
        <v>7205.9</v>
      </c>
      <c r="K21" s="27">
        <f t="shared" si="2"/>
        <v>54.916666666666664</v>
      </c>
      <c r="L21" s="17">
        <f t="shared" si="3"/>
        <v>0.457966519882331</v>
      </c>
      <c r="M21" s="9">
        <f t="shared" si="4"/>
        <v>8.3392992998300042E-3</v>
      </c>
      <c r="N21" s="10">
        <f t="shared" si="5"/>
        <v>7139.6</v>
      </c>
      <c r="O21" s="26"/>
    </row>
    <row r="22" spans="1:15" ht="38.25">
      <c r="A22" s="28">
        <v>17</v>
      </c>
      <c r="B22" s="31" t="s">
        <v>37</v>
      </c>
      <c r="C22" s="29" t="s">
        <v>15</v>
      </c>
      <c r="D22" s="18">
        <v>140</v>
      </c>
      <c r="E22" s="23">
        <v>116.53</v>
      </c>
      <c r="F22" s="8">
        <f t="shared" si="6"/>
        <v>16314.2</v>
      </c>
      <c r="G22" s="23">
        <v>117.3</v>
      </c>
      <c r="H22" s="8">
        <f t="shared" si="0"/>
        <v>16422</v>
      </c>
      <c r="I22" s="22">
        <v>117.41</v>
      </c>
      <c r="J22" s="8">
        <f t="shared" si="1"/>
        <v>16437.399999999998</v>
      </c>
      <c r="K22" s="27">
        <f t="shared" si="2"/>
        <v>117.08</v>
      </c>
      <c r="L22" s="17">
        <f t="shared" si="3"/>
        <v>0.47947888378406583</v>
      </c>
      <c r="M22" s="9">
        <f t="shared" si="4"/>
        <v>4.0953099059110511E-3</v>
      </c>
      <c r="N22" s="10">
        <f t="shared" si="5"/>
        <v>16391.2</v>
      </c>
      <c r="O22" s="20"/>
    </row>
    <row r="23" spans="1:15" ht="25.5">
      <c r="A23" s="28">
        <v>18</v>
      </c>
      <c r="B23" s="31" t="s">
        <v>38</v>
      </c>
      <c r="C23" s="29" t="s">
        <v>15</v>
      </c>
      <c r="D23" s="18">
        <v>33</v>
      </c>
      <c r="E23" s="23">
        <v>172.5</v>
      </c>
      <c r="F23" s="8">
        <f t="shared" si="6"/>
        <v>5692.5</v>
      </c>
      <c r="G23" s="23">
        <v>172.5</v>
      </c>
      <c r="H23" s="8">
        <f t="shared" si="0"/>
        <v>5692.5</v>
      </c>
      <c r="I23" s="22">
        <v>173.16</v>
      </c>
      <c r="J23" s="8">
        <f t="shared" si="1"/>
        <v>5714.28</v>
      </c>
      <c r="K23" s="27">
        <f t="shared" si="2"/>
        <v>172.72</v>
      </c>
      <c r="L23" s="17">
        <f t="shared" si="3"/>
        <v>0.38105117766515101</v>
      </c>
      <c r="M23" s="9">
        <f t="shared" si="4"/>
        <v>2.2061786571627548E-3</v>
      </c>
      <c r="N23" s="10">
        <f t="shared" si="5"/>
        <v>5699.76</v>
      </c>
      <c r="O23" s="20"/>
    </row>
    <row r="24" spans="1:15" ht="51">
      <c r="A24" s="28">
        <v>19</v>
      </c>
      <c r="B24" s="31" t="s">
        <v>39</v>
      </c>
      <c r="C24" s="29" t="s">
        <v>15</v>
      </c>
      <c r="D24" s="18">
        <v>35</v>
      </c>
      <c r="E24" s="23">
        <v>32.119999999999997</v>
      </c>
      <c r="F24" s="8">
        <f t="shared" si="6"/>
        <v>1124.1999999999998</v>
      </c>
      <c r="G24" s="23">
        <v>32.340000000000003</v>
      </c>
      <c r="H24" s="8">
        <f t="shared" si="0"/>
        <v>1131.9000000000001</v>
      </c>
      <c r="I24" s="22">
        <v>33</v>
      </c>
      <c r="J24" s="8">
        <f t="shared" si="1"/>
        <v>1155</v>
      </c>
      <c r="K24" s="27">
        <f t="shared" si="2"/>
        <v>32.486666666666672</v>
      </c>
      <c r="L24" s="17">
        <f t="shared" si="3"/>
        <v>0.457966519882331</v>
      </c>
      <c r="M24" s="9">
        <f t="shared" si="4"/>
        <v>1.4097060944459191E-2</v>
      </c>
      <c r="N24" s="10">
        <f t="shared" si="5"/>
        <v>1137.1500000000001</v>
      </c>
      <c r="O24" s="26"/>
    </row>
    <row r="25" spans="1:15" ht="51">
      <c r="A25" s="28">
        <v>20</v>
      </c>
      <c r="B25" s="31" t="s">
        <v>40</v>
      </c>
      <c r="C25" s="29" t="s">
        <v>15</v>
      </c>
      <c r="D25" s="18">
        <v>250</v>
      </c>
      <c r="E25" s="23">
        <v>34.869999999999997</v>
      </c>
      <c r="F25" s="8">
        <f t="shared" si="6"/>
        <v>8717.5</v>
      </c>
      <c r="G25" s="23">
        <v>34.65</v>
      </c>
      <c r="H25" s="8">
        <f t="shared" si="0"/>
        <v>8662.5</v>
      </c>
      <c r="I25" s="22">
        <v>35.53</v>
      </c>
      <c r="J25" s="8">
        <f t="shared" si="1"/>
        <v>8882.5</v>
      </c>
      <c r="K25" s="27">
        <f t="shared" si="2"/>
        <v>35.016666666666666</v>
      </c>
      <c r="L25" s="17">
        <f t="shared" si="3"/>
        <v>0.45796651988257925</v>
      </c>
      <c r="M25" s="9">
        <f t="shared" si="4"/>
        <v>1.3078529839578655E-2</v>
      </c>
      <c r="N25" s="10">
        <f t="shared" si="5"/>
        <v>8755</v>
      </c>
      <c r="O25" s="26"/>
    </row>
    <row r="26" spans="1:15">
      <c r="A26" s="11"/>
      <c r="B26" s="30" t="s">
        <v>10</v>
      </c>
      <c r="C26" s="12"/>
      <c r="D26" s="13"/>
      <c r="E26" s="14"/>
      <c r="F26" s="16">
        <f>SUM(F6:F25)</f>
        <v>1025158.9599999998</v>
      </c>
      <c r="G26" s="14"/>
      <c r="H26" s="16">
        <f>SUM(H6:H25)</f>
        <v>1025415.3700000001</v>
      </c>
      <c r="I26" s="14"/>
      <c r="J26" s="16">
        <f>SUM(J6:J25)</f>
        <v>1026563.66</v>
      </c>
      <c r="K26" s="14"/>
      <c r="L26" s="14"/>
      <c r="M26" s="14"/>
      <c r="N26" s="14">
        <f>SUM(N6:N25)</f>
        <v>1025714.21</v>
      </c>
    </row>
    <row r="29" spans="1:15" ht="15.75">
      <c r="A29" s="6"/>
      <c r="B29" s="38" t="s">
        <v>20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</sheetData>
  <mergeCells count="16">
    <mergeCell ref="A1:N1"/>
    <mergeCell ref="B29:N2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2023-03-28T07:09:49Z</cp:lastPrinted>
  <dcterms:created xsi:type="dcterms:W3CDTF">2018-12-14T15:08:00Z</dcterms:created>
  <dcterms:modified xsi:type="dcterms:W3CDTF">2023-03-28T07:10:00Z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