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32760" yWindow="32760" windowWidth="24000" windowHeight="9600"/>
  </bookViews>
  <sheets>
    <sheet name="1" sheetId="4" r:id="rId1"/>
  </sheets>
  <calcPr calcId="145621"/>
</workbook>
</file>

<file path=xl/calcChain.xml><?xml version="1.0" encoding="utf-8"?>
<calcChain xmlns="http://schemas.openxmlformats.org/spreadsheetml/2006/main">
  <c r="K42" i="4" l="1"/>
  <c r="L42" i="4" s="1"/>
  <c r="M42" i="4" s="1"/>
  <c r="N42" i="4" s="1"/>
  <c r="H42" i="4"/>
  <c r="I42" i="4" s="1"/>
  <c r="J42" i="4" s="1"/>
  <c r="K41" i="4"/>
  <c r="L41" i="4" s="1"/>
  <c r="M41" i="4" s="1"/>
  <c r="N41" i="4" s="1"/>
  <c r="H41" i="4"/>
  <c r="I41" i="4" s="1"/>
  <c r="J41" i="4" s="1"/>
  <c r="K40" i="4"/>
  <c r="L40" i="4" s="1"/>
  <c r="M40" i="4" s="1"/>
  <c r="N40" i="4" s="1"/>
  <c r="H40" i="4"/>
  <c r="I40" i="4" s="1"/>
  <c r="J40" i="4" s="1"/>
  <c r="K39" i="4"/>
  <c r="L39" i="4" s="1"/>
  <c r="M39" i="4" s="1"/>
  <c r="N39" i="4" s="1"/>
  <c r="H39" i="4"/>
  <c r="I39" i="4" s="1"/>
  <c r="J39" i="4" s="1"/>
  <c r="K38" i="4"/>
  <c r="L38" i="4" s="1"/>
  <c r="M38" i="4" s="1"/>
  <c r="N38" i="4" s="1"/>
  <c r="H38" i="4"/>
  <c r="I38" i="4" s="1"/>
  <c r="J38" i="4" s="1"/>
  <c r="K37" i="4"/>
  <c r="L37" i="4" s="1"/>
  <c r="M37" i="4" s="1"/>
  <c r="N37" i="4" s="1"/>
  <c r="H37" i="4"/>
  <c r="I37" i="4" s="1"/>
  <c r="J37" i="4" s="1"/>
  <c r="K36" i="4"/>
  <c r="L36" i="4" s="1"/>
  <c r="M36" i="4" s="1"/>
  <c r="N36" i="4" s="1"/>
  <c r="H36" i="4"/>
  <c r="I36" i="4" s="1"/>
  <c r="J36" i="4" s="1"/>
  <c r="Q35" i="4"/>
  <c r="P35" i="4"/>
  <c r="O35" i="4"/>
  <c r="K35" i="4"/>
  <c r="L35" i="4" s="1"/>
  <c r="M35" i="4" s="1"/>
  <c r="N35" i="4" s="1"/>
  <c r="H35" i="4"/>
  <c r="I35" i="4" s="1"/>
  <c r="J35" i="4" s="1"/>
  <c r="K34" i="4"/>
  <c r="L34" i="4" s="1"/>
  <c r="M34" i="4" s="1"/>
  <c r="N34" i="4" s="1"/>
  <c r="H34" i="4"/>
  <c r="I34" i="4" s="1"/>
  <c r="J34" i="4" s="1"/>
  <c r="K33" i="4"/>
  <c r="L33" i="4" s="1"/>
  <c r="M33" i="4" s="1"/>
  <c r="N33" i="4" s="1"/>
  <c r="H33" i="4"/>
  <c r="I33" i="4" s="1"/>
  <c r="J33" i="4" s="1"/>
  <c r="K32" i="4"/>
  <c r="L32" i="4" s="1"/>
  <c r="M32" i="4" s="1"/>
  <c r="N32" i="4" s="1"/>
  <c r="H32" i="4"/>
  <c r="I32" i="4" s="1"/>
  <c r="J32" i="4" s="1"/>
  <c r="K31" i="4"/>
  <c r="L31" i="4" s="1"/>
  <c r="M31" i="4" s="1"/>
  <c r="N31" i="4" s="1"/>
  <c r="H31" i="4"/>
  <c r="I31" i="4" s="1"/>
  <c r="J31" i="4" s="1"/>
  <c r="K30" i="4"/>
  <c r="L30" i="4" s="1"/>
  <c r="M30" i="4" s="1"/>
  <c r="N30" i="4" s="1"/>
  <c r="H30" i="4"/>
  <c r="I30" i="4" s="1"/>
  <c r="J30" i="4" s="1"/>
  <c r="K29" i="4"/>
  <c r="L29" i="4" s="1"/>
  <c r="M29" i="4" s="1"/>
  <c r="N29" i="4" s="1"/>
  <c r="H29" i="4"/>
  <c r="I29" i="4" s="1"/>
  <c r="J29" i="4" s="1"/>
  <c r="K28" i="4"/>
  <c r="L28" i="4" s="1"/>
  <c r="M28" i="4" s="1"/>
  <c r="N28" i="4" s="1"/>
  <c r="H28" i="4"/>
  <c r="I28" i="4" s="1"/>
  <c r="J28" i="4" s="1"/>
  <c r="Q27" i="4"/>
  <c r="P27" i="4"/>
  <c r="O27" i="4"/>
  <c r="K27" i="4"/>
  <c r="L27" i="4" s="1"/>
  <c r="M27" i="4" s="1"/>
  <c r="N27" i="4" s="1"/>
  <c r="H27" i="4"/>
  <c r="I27" i="4" s="1"/>
  <c r="J27" i="4" s="1"/>
  <c r="K26" i="4"/>
  <c r="L26" i="4" s="1"/>
  <c r="M26" i="4" s="1"/>
  <c r="N26" i="4" s="1"/>
  <c r="H26" i="4"/>
  <c r="I26" i="4" s="1"/>
  <c r="J26" i="4" s="1"/>
  <c r="K25" i="4"/>
  <c r="L25" i="4" s="1"/>
  <c r="M25" i="4" s="1"/>
  <c r="N25" i="4" s="1"/>
  <c r="H25" i="4"/>
  <c r="I25" i="4" s="1"/>
  <c r="J25" i="4" s="1"/>
  <c r="K24" i="4"/>
  <c r="L24" i="4" s="1"/>
  <c r="M24" i="4" s="1"/>
  <c r="N24" i="4" s="1"/>
  <c r="H24" i="4"/>
  <c r="I24" i="4" s="1"/>
  <c r="J24" i="4" s="1"/>
  <c r="K23" i="4"/>
  <c r="L23" i="4" s="1"/>
  <c r="M23" i="4" s="1"/>
  <c r="N23" i="4" s="1"/>
  <c r="H23" i="4"/>
  <c r="I23" i="4" s="1"/>
  <c r="J23" i="4" s="1"/>
  <c r="K22" i="4"/>
  <c r="L22" i="4" s="1"/>
  <c r="M22" i="4" s="1"/>
  <c r="N22" i="4" s="1"/>
  <c r="H22" i="4"/>
  <c r="I22" i="4" s="1"/>
  <c r="J22" i="4" s="1"/>
  <c r="K21" i="4"/>
  <c r="L21" i="4" s="1"/>
  <c r="M21" i="4" s="1"/>
  <c r="N21" i="4" s="1"/>
  <c r="H21" i="4"/>
  <c r="I21" i="4" s="1"/>
  <c r="J21" i="4" s="1"/>
  <c r="K20" i="4"/>
  <c r="L20" i="4" s="1"/>
  <c r="M20" i="4" s="1"/>
  <c r="N20" i="4" s="1"/>
  <c r="H20" i="4"/>
  <c r="I20" i="4" s="1"/>
  <c r="J20" i="4" s="1"/>
  <c r="Q19" i="4"/>
  <c r="P19" i="4"/>
  <c r="O19" i="4"/>
  <c r="K19" i="4"/>
  <c r="L19" i="4" s="1"/>
  <c r="M19" i="4" s="1"/>
  <c r="N19" i="4" s="1"/>
  <c r="H19" i="4"/>
  <c r="I19" i="4" s="1"/>
  <c r="J19" i="4" s="1"/>
  <c r="K12" i="4" l="1"/>
  <c r="L12" i="4" s="1"/>
  <c r="M12" i="4" s="1"/>
  <c r="N12" i="4" s="1"/>
  <c r="K13" i="4"/>
  <c r="L13" i="4" s="1"/>
  <c r="M13" i="4" s="1"/>
  <c r="N13" i="4" s="1"/>
  <c r="K14" i="4"/>
  <c r="L14" i="4" s="1"/>
  <c r="M14" i="4" s="1"/>
  <c r="N14" i="4" s="1"/>
  <c r="K15" i="4"/>
  <c r="L15" i="4" s="1"/>
  <c r="M15" i="4" s="1"/>
  <c r="N15" i="4" s="1"/>
  <c r="K16" i="4"/>
  <c r="L16" i="4" s="1"/>
  <c r="M16" i="4" s="1"/>
  <c r="N16" i="4" s="1"/>
  <c r="K17" i="4"/>
  <c r="L17" i="4" s="1"/>
  <c r="M17" i="4" s="1"/>
  <c r="N17" i="4" s="1"/>
  <c r="K18" i="4"/>
  <c r="L18" i="4" s="1"/>
  <c r="M18" i="4" s="1"/>
  <c r="N18" i="4" s="1"/>
  <c r="H12" i="4"/>
  <c r="I12" i="4" s="1"/>
  <c r="J12" i="4" s="1"/>
  <c r="H13" i="4"/>
  <c r="I13" i="4" s="1"/>
  <c r="J13" i="4" s="1"/>
  <c r="H14" i="4"/>
  <c r="I14" i="4" s="1"/>
  <c r="J14" i="4" s="1"/>
  <c r="H15" i="4"/>
  <c r="I15" i="4" s="1"/>
  <c r="J15" i="4" s="1"/>
  <c r="H16" i="4"/>
  <c r="I16" i="4" s="1"/>
  <c r="J16" i="4" s="1"/>
  <c r="H17" i="4"/>
  <c r="I17" i="4" s="1"/>
  <c r="J17" i="4" s="1"/>
  <c r="H18" i="4"/>
  <c r="I18" i="4" s="1"/>
  <c r="J18" i="4" s="1"/>
  <c r="Q11" i="4"/>
  <c r="P11" i="4"/>
  <c r="O11" i="4"/>
  <c r="K11" i="4"/>
  <c r="L11" i="4" s="1"/>
  <c r="M11" i="4" s="1"/>
  <c r="N11" i="4" s="1"/>
  <c r="H11" i="4"/>
  <c r="I11" i="4" l="1"/>
  <c r="H43" i="4"/>
  <c r="N43" i="4"/>
  <c r="N44" i="4"/>
  <c r="P43" i="4"/>
  <c r="Q43" i="4"/>
  <c r="J11" i="4" l="1"/>
  <c r="I43" i="4"/>
  <c r="J43" i="4" s="1"/>
  <c r="O43" i="4"/>
</calcChain>
</file>

<file path=xl/sharedStrings.xml><?xml version="1.0" encoding="utf-8"?>
<sst xmlns="http://schemas.openxmlformats.org/spreadsheetml/2006/main" count="91" uniqueCount="62">
  <si>
    <t>№</t>
  </si>
  <si>
    <t>Ед. изм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</si>
  <si>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</si>
  <si>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</si>
  <si>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</si>
  <si>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</si>
  <si>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</si>
  <si>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</si>
  <si>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</si>
  <si>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</si>
  <si>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</si>
  <si>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</si>
  <si>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</si>
  <si>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</si>
  <si>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</si>
  <si>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На основании полученных ценовых предложений начальная (максимальная) цена договора определяется методом сопоставимых рыночных цен (анализ рынка)</t>
  </si>
  <si>
    <t>В результате проведенного расчета Н(М)ЦК, цена договора составила, руб.:</t>
  </si>
  <si>
    <t>Наименование предмета договора</t>
  </si>
  <si>
    <t>к Извещению о проведении</t>
  </si>
  <si>
    <t>запроса котировок в электронной форме</t>
  </si>
  <si>
    <t xml:space="preserve"> Расчет начальной (максимальной) цены договора на основании
Положения «О закупках товаров, работ, услуг для нужд МАУ "Объединенная дирекция парков»
</t>
  </si>
  <si>
    <t xml:space="preserve">Коммерческое предложение №1 
</t>
  </si>
  <si>
    <t xml:space="preserve">Коммерческое предложение  №2  
</t>
  </si>
  <si>
    <t xml:space="preserve">Коммерческое предложение  №3 </t>
  </si>
  <si>
    <t>ИТОГО</t>
  </si>
  <si>
    <t>шт</t>
  </si>
  <si>
    <t xml:space="preserve">Приложение </t>
  </si>
  <si>
    <t>Поставка лакокрасочных материалов в 2022 году</t>
  </si>
  <si>
    <t>Грунт-эмаль 3 в 1 по ржавчине, цвет серый</t>
  </si>
  <si>
    <t>Грунт-эмаль 3 в 1 по ржавчине, цвет зелёный</t>
  </si>
  <si>
    <t>Грунт-эмаль 3 в 1 по ржавчине, цвет жёлтый</t>
  </si>
  <si>
    <t>Грунт-эмаль 3 в 1 по ржавчине, цвет синий</t>
  </si>
  <si>
    <t>Грунт-эмаль 3 в 1 по ржавчине, цвет белый</t>
  </si>
  <si>
    <t>Грунт-эмаль 3 в 1 по ржавчине, цвет чёрный</t>
  </si>
  <si>
    <t>Антисептик по дереву</t>
  </si>
  <si>
    <t>Краска фасадная акриловая белая</t>
  </si>
  <si>
    <t>Эмаль ПФ-115 цвет жёлтый</t>
  </si>
  <si>
    <t>Эмаль ПФ-115 серая</t>
  </si>
  <si>
    <t>Эмал ПФ-115 чёрная</t>
  </si>
  <si>
    <t>Эмаль ПФ-115 белый глянец</t>
  </si>
  <si>
    <t>Эмаль П-115 зелёная</t>
  </si>
  <si>
    <t>Эмаль ПФ-115 красная</t>
  </si>
  <si>
    <t>Эмаль ПФ-115 синяя</t>
  </si>
  <si>
    <t>Эмаль ПФ-115 оранжевая</t>
  </si>
  <si>
    <t>Эмаль ПФ-115 шоколадная</t>
  </si>
  <si>
    <t>Эмаль ПФ-115 коричневая</t>
  </si>
  <si>
    <t>Краска по металлу для наружных работ ГФ-021</t>
  </si>
  <si>
    <t>Растворитель Уайт-спирит</t>
  </si>
  <si>
    <t xml:space="preserve">Масло для террас </t>
  </si>
  <si>
    <t>Колер акриловый жёлтый</t>
  </si>
  <si>
    <t>Колер акриловый зелёный</t>
  </si>
  <si>
    <t>Колер акриловый коричневый</t>
  </si>
  <si>
    <t xml:space="preserve">Колер акриловый красный </t>
  </si>
  <si>
    <t xml:space="preserve">Колер акриловый синий </t>
  </si>
  <si>
    <t>Колер акриловый чёрный</t>
  </si>
  <si>
    <t>Стрейч-плёнка 20 мкм 150 м</t>
  </si>
  <si>
    <t>Ацетон</t>
  </si>
  <si>
    <t>Растворитель  646</t>
  </si>
  <si>
    <t>Лак акриловый бесцветный</t>
  </si>
  <si>
    <t>Жидкая резина 20 кг</t>
  </si>
  <si>
    <t>кг</t>
  </si>
  <si>
    <t>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</si>
</sst>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0" fontId="7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4" fontId="8" fillId="0" borderId="0" xfId="0" applyNumberFormat="1" applyFont="1"/>
    <xf numFmtId="0" fontId="7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/>
    <xf numFmtId="4" fontId="7" fillId="0" borderId="0" xfId="0" applyNumberFormat="1" applyFont="1" applyAlignment="1">
      <alignment wrapText="1"/>
    </xf>
    <xf numFmtId="4" fontId="7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top" wrapText="1"/>
    </xf>
    <xf numFmtId="0" fontId="7" fillId="0" borderId="8" xfId="0" applyFont="1" applyBorder="1" applyAlignment="1"/>
    <xf numFmtId="0" fontId="7" fillId="0" borderId="9" xfId="0" applyFont="1" applyBorder="1" applyAlignment="1"/>
    <xf numFmtId="0" fontId="1" fillId="0" borderId="3" xfId="0" applyFont="1" applyBorder="1" applyAlignment="1">
      <alignment horizontal="center" vertical="top" wrapText="1"/>
    </xf>
    <xf numFmtId="0" fontId="7" fillId="0" borderId="4" xfId="0" applyFont="1" applyBorder="1" applyAlignment="1"/>
    <xf numFmtId="0" fontId="7" fillId="0" borderId="5" xfId="0" applyFont="1" applyBorder="1" applyAlignment="1"/>
    <xf numFmtId="0" fontId="1" fillId="0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8</xdr:row>
      <xdr:rowOff>952500</xdr:rowOff>
    </xdr:from>
    <xdr:to>
      <xdr:col>8</xdr:col>
      <xdr:colOff>0</xdr:colOff>
      <xdr:row>8</xdr:row>
      <xdr:rowOff>1304925</xdr:rowOff>
    </xdr:to>
    <xdr:pic>
      <xdr:nvPicPr>
        <xdr:cNvPr id="6171" name="Picture 1">
          <a:extLst>
            <a:ext uri="{FF2B5EF4-FFF2-40B4-BE49-F238E27FC236}">
              <a16:creationId xmlns:a16="http://schemas.microsoft.com/office/drawing/2014/main" xmlns="" id="{0B0BB099-1FC6-450D-BE07-E338DC735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248025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8</xdr:row>
      <xdr:rowOff>1238250</xdr:rowOff>
    </xdr:from>
    <xdr:to>
      <xdr:col>8</xdr:col>
      <xdr:colOff>457200</xdr:colOff>
      <xdr:row>8</xdr:row>
      <xdr:rowOff>1466850</xdr:rowOff>
    </xdr:to>
    <xdr:pic>
      <xdr:nvPicPr>
        <xdr:cNvPr id="6172" name="Picture 6">
          <a:extLst>
            <a:ext uri="{FF2B5EF4-FFF2-40B4-BE49-F238E27FC236}">
              <a16:creationId xmlns:a16="http://schemas.microsoft.com/office/drawing/2014/main" xmlns="" id="{4DE5AD4A-17AA-42E1-A1B5-9A853982A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3533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8</xdr:row>
      <xdr:rowOff>952500</xdr:rowOff>
    </xdr:from>
    <xdr:to>
      <xdr:col>8</xdr:col>
      <xdr:colOff>0</xdr:colOff>
      <xdr:row>8</xdr:row>
      <xdr:rowOff>1304925</xdr:rowOff>
    </xdr:to>
    <xdr:pic>
      <xdr:nvPicPr>
        <xdr:cNvPr id="6173" name="Picture 1">
          <a:extLst>
            <a:ext uri="{FF2B5EF4-FFF2-40B4-BE49-F238E27FC236}">
              <a16:creationId xmlns:a16="http://schemas.microsoft.com/office/drawing/2014/main" xmlns="" id="{68B8ABE0-93A7-481C-A813-34B4014CE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248025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8</xdr:row>
      <xdr:rowOff>1238250</xdr:rowOff>
    </xdr:from>
    <xdr:to>
      <xdr:col>8</xdr:col>
      <xdr:colOff>457200</xdr:colOff>
      <xdr:row>8</xdr:row>
      <xdr:rowOff>1466850</xdr:rowOff>
    </xdr:to>
    <xdr:pic>
      <xdr:nvPicPr>
        <xdr:cNvPr id="6174" name="Picture 6">
          <a:extLst>
            <a:ext uri="{FF2B5EF4-FFF2-40B4-BE49-F238E27FC236}">
              <a16:creationId xmlns:a16="http://schemas.microsoft.com/office/drawing/2014/main" xmlns="" id="{690D74D8-C413-4729-B025-0308703F2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3533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8</xdr:row>
      <xdr:rowOff>952500</xdr:rowOff>
    </xdr:from>
    <xdr:to>
      <xdr:col>10</xdr:col>
      <xdr:colOff>0</xdr:colOff>
      <xdr:row>8</xdr:row>
      <xdr:rowOff>1304925</xdr:rowOff>
    </xdr:to>
    <xdr:pic>
      <xdr:nvPicPr>
        <xdr:cNvPr id="6175" name="Picture 1">
          <a:extLst>
            <a:ext uri="{FF2B5EF4-FFF2-40B4-BE49-F238E27FC236}">
              <a16:creationId xmlns:a16="http://schemas.microsoft.com/office/drawing/2014/main" xmlns="" id="{05E1E5B6-FBEA-4510-9171-B46E05B6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2480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8</xdr:row>
      <xdr:rowOff>923925</xdr:rowOff>
    </xdr:from>
    <xdr:to>
      <xdr:col>8</xdr:col>
      <xdr:colOff>1019175</xdr:colOff>
      <xdr:row>8</xdr:row>
      <xdr:rowOff>1362075</xdr:rowOff>
    </xdr:to>
    <xdr:pic>
      <xdr:nvPicPr>
        <xdr:cNvPr id="6176" name="Picture 2">
          <a:extLst>
            <a:ext uri="{FF2B5EF4-FFF2-40B4-BE49-F238E27FC236}">
              <a16:creationId xmlns:a16="http://schemas.microsoft.com/office/drawing/2014/main" xmlns="" id="{2C37438E-A546-4C7F-8597-3CE2533C1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21945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8</xdr:row>
      <xdr:rowOff>1600200</xdr:rowOff>
    </xdr:from>
    <xdr:to>
      <xdr:col>10</xdr:col>
      <xdr:colOff>1504950</xdr:colOff>
      <xdr:row>8</xdr:row>
      <xdr:rowOff>1962150</xdr:rowOff>
    </xdr:to>
    <xdr:pic>
      <xdr:nvPicPr>
        <xdr:cNvPr id="6177" name="Picture 5">
          <a:extLst>
            <a:ext uri="{FF2B5EF4-FFF2-40B4-BE49-F238E27FC236}">
              <a16:creationId xmlns:a16="http://schemas.microsoft.com/office/drawing/2014/main" xmlns="" id="{A6F27356-5AA6-4760-B8FF-18879F3B4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389572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8</xdr:row>
      <xdr:rowOff>1238250</xdr:rowOff>
    </xdr:from>
    <xdr:to>
      <xdr:col>10</xdr:col>
      <xdr:colOff>457200</xdr:colOff>
      <xdr:row>8</xdr:row>
      <xdr:rowOff>1466850</xdr:rowOff>
    </xdr:to>
    <xdr:pic>
      <xdr:nvPicPr>
        <xdr:cNvPr id="6178" name="Picture 6">
          <a:extLst>
            <a:ext uri="{FF2B5EF4-FFF2-40B4-BE49-F238E27FC236}">
              <a16:creationId xmlns:a16="http://schemas.microsoft.com/office/drawing/2014/main" xmlns="" id="{0632BDD1-2111-419C-BE3D-F868B5BF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533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46"/>
  <sheetViews>
    <sheetView tabSelected="1" topLeftCell="A37" zoomScaleNormal="100" workbookViewId="0">
      <selection activeCell="V45" sqref="V45"/>
    </sheetView>
  </sheetViews>
  <sheetFormatPr defaultRowHeight="12.75" x14ac:dyDescent="0.2"/>
  <cols>
    <col min="1" max="1" width="3.140625" style="3" customWidth="1"/>
    <col min="2" max="2" width="22" style="3" customWidth="1"/>
    <col min="3" max="3" width="5.85546875" style="3" customWidth="1"/>
    <col min="4" max="4" width="6.85546875" style="3" customWidth="1"/>
    <col min="5" max="5" width="13.85546875" style="3" customWidth="1"/>
    <col min="6" max="6" width="14.7109375" style="3" customWidth="1"/>
    <col min="7" max="7" width="14.5703125" style="3" customWidth="1"/>
    <col min="8" max="8" width="15.5703125" style="3" customWidth="1"/>
    <col min="9" max="9" width="15.42578125" style="3" customWidth="1"/>
    <col min="10" max="10" width="14.28515625" style="3" customWidth="1"/>
    <col min="11" max="11" width="28" style="3" customWidth="1"/>
    <col min="12" max="12" width="13.5703125" style="3" customWidth="1"/>
    <col min="13" max="13" width="9.42578125" style="3" bestFit="1" customWidth="1"/>
    <col min="14" max="14" width="13.85546875" style="3" customWidth="1"/>
    <col min="15" max="15" width="21" style="24" hidden="1" customWidth="1"/>
    <col min="16" max="16" width="9.7109375" style="24" hidden="1" customWidth="1"/>
    <col min="17" max="17" width="15.85546875" style="24" hidden="1" customWidth="1"/>
    <col min="18" max="16384" width="9.140625" style="3"/>
  </cols>
  <sheetData>
    <row r="2" spans="1:19" x14ac:dyDescent="0.2">
      <c r="L2" s="27" t="s">
        <v>26</v>
      </c>
      <c r="M2" s="27"/>
      <c r="N2" s="27"/>
    </row>
    <row r="3" spans="1:19" x14ac:dyDescent="0.2">
      <c r="L3" s="20" t="s">
        <v>18</v>
      </c>
      <c r="M3" s="20"/>
      <c r="N3" s="20"/>
    </row>
    <row r="4" spans="1:19" x14ac:dyDescent="0.2">
      <c r="L4" s="27" t="s">
        <v>19</v>
      </c>
      <c r="M4" s="27"/>
      <c r="N4" s="27"/>
    </row>
    <row r="6" spans="1:19" ht="39" customHeight="1" x14ac:dyDescent="0.2">
      <c r="A6" s="31" t="s">
        <v>20</v>
      </c>
      <c r="B6" s="31"/>
      <c r="C6" s="31"/>
      <c r="D6" s="31"/>
      <c r="E6" s="31"/>
      <c r="F6" s="31"/>
      <c r="G6" s="31"/>
      <c r="H6" s="31"/>
      <c r="I6" s="31"/>
      <c r="J6" s="31"/>
      <c r="K6" s="31"/>
      <c r="M6" s="28"/>
      <c r="N6" s="28"/>
      <c r="O6" s="25"/>
      <c r="P6" s="25"/>
      <c r="Q6" s="25"/>
      <c r="R6" s="10"/>
      <c r="S6" s="10"/>
    </row>
    <row r="7" spans="1:19" ht="39" customHeight="1" x14ac:dyDescent="0.2">
      <c r="A7" s="44" t="s">
        <v>15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25"/>
      <c r="P7" s="25"/>
      <c r="Q7" s="25"/>
      <c r="R7" s="14"/>
      <c r="S7" s="14"/>
    </row>
    <row r="8" spans="1:19" ht="39" customHeight="1" x14ac:dyDescent="0.2">
      <c r="A8" s="34" t="s">
        <v>0</v>
      </c>
      <c r="B8" s="36" t="s">
        <v>17</v>
      </c>
      <c r="C8" s="36" t="s">
        <v>1</v>
      </c>
      <c r="D8" s="36" t="s">
        <v>2</v>
      </c>
      <c r="E8" s="32" t="s">
        <v>13</v>
      </c>
      <c r="F8" s="32"/>
      <c r="G8" s="32"/>
      <c r="H8" s="33" t="s">
        <v>11</v>
      </c>
      <c r="I8" s="33"/>
      <c r="J8" s="33"/>
      <c r="K8" s="41" t="s">
        <v>6</v>
      </c>
      <c r="L8" s="42"/>
      <c r="M8" s="42"/>
      <c r="N8" s="43"/>
    </row>
    <row r="9" spans="1:19" ht="159" customHeight="1" x14ac:dyDescent="0.2">
      <c r="A9" s="35"/>
      <c r="B9" s="37"/>
      <c r="C9" s="37"/>
      <c r="D9" s="37"/>
      <c r="E9" s="4" t="s">
        <v>21</v>
      </c>
      <c r="F9" s="4" t="s">
        <v>22</v>
      </c>
      <c r="G9" s="11" t="s">
        <v>23</v>
      </c>
      <c r="H9" s="4" t="s">
        <v>5</v>
      </c>
      <c r="I9" s="4" t="s">
        <v>3</v>
      </c>
      <c r="J9" s="5" t="s">
        <v>4</v>
      </c>
      <c r="K9" s="1" t="s">
        <v>14</v>
      </c>
      <c r="L9" s="6" t="s">
        <v>8</v>
      </c>
      <c r="M9" s="6" t="s">
        <v>9</v>
      </c>
      <c r="N9" s="6" t="s">
        <v>10</v>
      </c>
    </row>
    <row r="10" spans="1:19" s="2" customFormat="1" ht="18.75" customHeight="1" x14ac:dyDescent="0.2">
      <c r="A10" s="38" t="s">
        <v>27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  <c r="O10" s="26"/>
      <c r="P10" s="26"/>
      <c r="Q10" s="26"/>
    </row>
    <row r="11" spans="1:19" s="2" customFormat="1" ht="37.5" customHeight="1" x14ac:dyDescent="0.25">
      <c r="A11" s="12">
        <v>1</v>
      </c>
      <c r="B11" s="21" t="s">
        <v>28</v>
      </c>
      <c r="C11" s="7" t="s">
        <v>60</v>
      </c>
      <c r="D11" s="7">
        <v>100</v>
      </c>
      <c r="E11" s="15">
        <v>206</v>
      </c>
      <c r="F11" s="15">
        <v>220</v>
      </c>
      <c r="G11" s="15">
        <v>213</v>
      </c>
      <c r="H11" s="16">
        <f>AVERAGE(E11:G11)</f>
        <v>213</v>
      </c>
      <c r="I11" s="17">
        <f>SQRT(((SUM((POWER(E11-H11,2)),(POWER(F11-H11,2)),(POWER(G11-H11,2)))/(COLUMNS(E11:G11)-1))))</f>
        <v>7</v>
      </c>
      <c r="J11" s="17">
        <f>I11/H11*100</f>
        <v>3.286384976525822</v>
      </c>
      <c r="K11" s="18">
        <f>((D11/3)*(SUM(E11:G11)))</f>
        <v>21300</v>
      </c>
      <c r="L11" s="19">
        <f>K11/D11</f>
        <v>213</v>
      </c>
      <c r="M11" s="18">
        <f>ROUND(L11,2)</f>
        <v>213</v>
      </c>
      <c r="N11" s="16">
        <f>M11*D11</f>
        <v>21300</v>
      </c>
      <c r="O11" s="26">
        <f>E11*D11</f>
        <v>20600</v>
      </c>
      <c r="P11" s="26">
        <f>F11*D11</f>
        <v>22000</v>
      </c>
      <c r="Q11" s="26">
        <f>G11*D11</f>
        <v>21300</v>
      </c>
    </row>
    <row r="12" spans="1:19" s="2" customFormat="1" ht="37.5" customHeight="1" x14ac:dyDescent="0.25">
      <c r="A12" s="12">
        <v>2</v>
      </c>
      <c r="B12" s="21" t="s">
        <v>29</v>
      </c>
      <c r="C12" s="7" t="s">
        <v>60</v>
      </c>
      <c r="D12" s="7">
        <v>50</v>
      </c>
      <c r="E12" s="15">
        <v>221</v>
      </c>
      <c r="F12" s="15">
        <v>238</v>
      </c>
      <c r="G12" s="15">
        <v>235</v>
      </c>
      <c r="H12" s="16">
        <f t="shared" ref="H12:H18" si="0">AVERAGE(E12:G12)</f>
        <v>231.33333333333334</v>
      </c>
      <c r="I12" s="17">
        <f t="shared" ref="I12:I18" si="1">SQRT(((SUM((POWER(E12-H12,2)),(POWER(F12-H12,2)),(POWER(G12-H12,2)))/(COLUMNS(E12:G12)-1))))</f>
        <v>9.0737717258774655</v>
      </c>
      <c r="J12" s="17">
        <f t="shared" ref="J12:J18" si="2">I12/H12*100</f>
        <v>3.922379708592564</v>
      </c>
      <c r="K12" s="18">
        <f t="shared" ref="K12:K18" si="3">((D12/3)*(SUM(E12:G12)))</f>
        <v>11566.666666666668</v>
      </c>
      <c r="L12" s="19">
        <f t="shared" ref="L12:L18" si="4">K12/D12</f>
        <v>231.33333333333337</v>
      </c>
      <c r="M12" s="18">
        <f t="shared" ref="M12:M18" si="5">ROUND(L12,2)</f>
        <v>231.33</v>
      </c>
      <c r="N12" s="16">
        <f t="shared" ref="N12:N18" si="6">M12*D12</f>
        <v>11566.5</v>
      </c>
      <c r="O12" s="26"/>
      <c r="P12" s="26"/>
      <c r="Q12" s="26"/>
    </row>
    <row r="13" spans="1:19" s="2" customFormat="1" ht="37.5" customHeight="1" x14ac:dyDescent="0.25">
      <c r="A13" s="12">
        <v>3</v>
      </c>
      <c r="B13" s="21" t="s">
        <v>30</v>
      </c>
      <c r="C13" s="7" t="s">
        <v>60</v>
      </c>
      <c r="D13" s="7">
        <v>20</v>
      </c>
      <c r="E13" s="15">
        <v>277</v>
      </c>
      <c r="F13" s="15">
        <v>298</v>
      </c>
      <c r="G13" s="15">
        <v>287</v>
      </c>
      <c r="H13" s="16">
        <f t="shared" si="0"/>
        <v>287.33333333333331</v>
      </c>
      <c r="I13" s="17">
        <f t="shared" si="1"/>
        <v>10.503967504392486</v>
      </c>
      <c r="J13" s="17">
        <f t="shared" si="2"/>
        <v>3.6556731453802156</v>
      </c>
      <c r="K13" s="18">
        <f t="shared" si="3"/>
        <v>5746.666666666667</v>
      </c>
      <c r="L13" s="19">
        <f t="shared" si="4"/>
        <v>287.33333333333337</v>
      </c>
      <c r="M13" s="18">
        <f t="shared" si="5"/>
        <v>287.33</v>
      </c>
      <c r="N13" s="16">
        <f t="shared" si="6"/>
        <v>5746.5999999999995</v>
      </c>
      <c r="O13" s="26"/>
      <c r="P13" s="26"/>
      <c r="Q13" s="26"/>
    </row>
    <row r="14" spans="1:19" s="2" customFormat="1" ht="37.5" customHeight="1" x14ac:dyDescent="0.25">
      <c r="A14" s="12">
        <v>4</v>
      </c>
      <c r="B14" s="21" t="s">
        <v>31</v>
      </c>
      <c r="C14" s="7" t="s">
        <v>60</v>
      </c>
      <c r="D14" s="7">
        <v>20</v>
      </c>
      <c r="E14" s="15">
        <v>277</v>
      </c>
      <c r="F14" s="15">
        <v>298</v>
      </c>
      <c r="G14" s="15">
        <v>287</v>
      </c>
      <c r="H14" s="16">
        <f t="shared" si="0"/>
        <v>287.33333333333331</v>
      </c>
      <c r="I14" s="17">
        <f t="shared" si="1"/>
        <v>10.503967504392486</v>
      </c>
      <c r="J14" s="17">
        <f t="shared" si="2"/>
        <v>3.6556731453802156</v>
      </c>
      <c r="K14" s="18">
        <f t="shared" si="3"/>
        <v>5746.666666666667</v>
      </c>
      <c r="L14" s="19">
        <f t="shared" si="4"/>
        <v>287.33333333333337</v>
      </c>
      <c r="M14" s="18">
        <f t="shared" si="5"/>
        <v>287.33</v>
      </c>
      <c r="N14" s="16">
        <f t="shared" si="6"/>
        <v>5746.5999999999995</v>
      </c>
      <c r="O14" s="26"/>
      <c r="P14" s="26"/>
      <c r="Q14" s="26"/>
    </row>
    <row r="15" spans="1:19" s="2" customFormat="1" ht="37.5" customHeight="1" x14ac:dyDescent="0.25">
      <c r="A15" s="12">
        <v>5</v>
      </c>
      <c r="B15" s="21" t="s">
        <v>32</v>
      </c>
      <c r="C15" s="7" t="s">
        <v>60</v>
      </c>
      <c r="D15" s="7">
        <v>80</v>
      </c>
      <c r="E15" s="15">
        <v>300</v>
      </c>
      <c r="F15" s="15">
        <v>323</v>
      </c>
      <c r="G15" s="15">
        <v>310</v>
      </c>
      <c r="H15" s="16">
        <f t="shared" si="0"/>
        <v>311</v>
      </c>
      <c r="I15" s="17">
        <f t="shared" si="1"/>
        <v>11.532562594670797</v>
      </c>
      <c r="J15" s="17">
        <f t="shared" si="2"/>
        <v>3.708219483816976</v>
      </c>
      <c r="K15" s="18">
        <f t="shared" si="3"/>
        <v>24880</v>
      </c>
      <c r="L15" s="19">
        <f t="shared" si="4"/>
        <v>311</v>
      </c>
      <c r="M15" s="18">
        <f t="shared" si="5"/>
        <v>311</v>
      </c>
      <c r="N15" s="16">
        <f t="shared" si="6"/>
        <v>24880</v>
      </c>
      <c r="O15" s="26"/>
      <c r="P15" s="26"/>
      <c r="Q15" s="26"/>
    </row>
    <row r="16" spans="1:19" s="2" customFormat="1" ht="37.5" customHeight="1" x14ac:dyDescent="0.25">
      <c r="A16" s="12">
        <v>6</v>
      </c>
      <c r="B16" s="21" t="s">
        <v>33</v>
      </c>
      <c r="C16" s="7" t="s">
        <v>60</v>
      </c>
      <c r="D16" s="7">
        <v>50</v>
      </c>
      <c r="E16" s="15">
        <v>200</v>
      </c>
      <c r="F16" s="15">
        <v>215</v>
      </c>
      <c r="G16" s="15">
        <v>215</v>
      </c>
      <c r="H16" s="16">
        <f t="shared" si="0"/>
        <v>210</v>
      </c>
      <c r="I16" s="17">
        <f t="shared" si="1"/>
        <v>8.6602540378443873</v>
      </c>
      <c r="J16" s="17">
        <f t="shared" si="2"/>
        <v>4.1239304942116135</v>
      </c>
      <c r="K16" s="18">
        <f t="shared" si="3"/>
        <v>10500</v>
      </c>
      <c r="L16" s="19">
        <f t="shared" si="4"/>
        <v>210</v>
      </c>
      <c r="M16" s="18">
        <f t="shared" si="5"/>
        <v>210</v>
      </c>
      <c r="N16" s="16">
        <f t="shared" si="6"/>
        <v>10500</v>
      </c>
      <c r="O16" s="26"/>
      <c r="P16" s="26"/>
      <c r="Q16" s="26"/>
    </row>
    <row r="17" spans="1:17" s="2" customFormat="1" ht="37.5" customHeight="1" x14ac:dyDescent="0.25">
      <c r="A17" s="12">
        <v>7</v>
      </c>
      <c r="B17" s="21" t="s">
        <v>34</v>
      </c>
      <c r="C17" s="7" t="s">
        <v>61</v>
      </c>
      <c r="D17" s="7">
        <v>50</v>
      </c>
      <c r="E17" s="15">
        <v>63</v>
      </c>
      <c r="F17" s="15">
        <v>67</v>
      </c>
      <c r="G17" s="15">
        <v>72</v>
      </c>
      <c r="H17" s="16">
        <f t="shared" si="0"/>
        <v>67.333333333333329</v>
      </c>
      <c r="I17" s="17">
        <f t="shared" si="1"/>
        <v>4.5092497528228943</v>
      </c>
      <c r="J17" s="17">
        <f t="shared" si="2"/>
        <v>6.6969055734993486</v>
      </c>
      <c r="K17" s="18">
        <f t="shared" si="3"/>
        <v>3366.666666666667</v>
      </c>
      <c r="L17" s="19">
        <f t="shared" si="4"/>
        <v>67.333333333333343</v>
      </c>
      <c r="M17" s="18">
        <f t="shared" si="5"/>
        <v>67.33</v>
      </c>
      <c r="N17" s="16">
        <f>M17*D17</f>
        <v>3366.5</v>
      </c>
      <c r="O17" s="26"/>
      <c r="P17" s="26"/>
      <c r="Q17" s="26"/>
    </row>
    <row r="18" spans="1:17" s="2" customFormat="1" ht="37.5" customHeight="1" x14ac:dyDescent="0.25">
      <c r="A18" s="12">
        <v>8</v>
      </c>
      <c r="B18" s="21" t="s">
        <v>35</v>
      </c>
      <c r="C18" s="7" t="s">
        <v>60</v>
      </c>
      <c r="D18" s="7">
        <v>150</v>
      </c>
      <c r="E18" s="15">
        <v>107</v>
      </c>
      <c r="F18" s="15">
        <v>115</v>
      </c>
      <c r="G18" s="15">
        <v>118</v>
      </c>
      <c r="H18" s="16">
        <f t="shared" si="0"/>
        <v>113.33333333333333</v>
      </c>
      <c r="I18" s="17">
        <f t="shared" si="1"/>
        <v>5.6862407030773268</v>
      </c>
      <c r="J18" s="17">
        <f t="shared" si="2"/>
        <v>5.0172712085976414</v>
      </c>
      <c r="K18" s="18">
        <f t="shared" si="3"/>
        <v>17000</v>
      </c>
      <c r="L18" s="19">
        <f t="shared" si="4"/>
        <v>113.33333333333333</v>
      </c>
      <c r="M18" s="18">
        <f t="shared" si="5"/>
        <v>113.33</v>
      </c>
      <c r="N18" s="16">
        <f t="shared" si="6"/>
        <v>16999.5</v>
      </c>
      <c r="O18" s="26"/>
      <c r="P18" s="26"/>
      <c r="Q18" s="26"/>
    </row>
    <row r="19" spans="1:17" s="2" customFormat="1" ht="37.5" customHeight="1" x14ac:dyDescent="0.25">
      <c r="A19" s="12">
        <v>9</v>
      </c>
      <c r="B19" s="21" t="s">
        <v>36</v>
      </c>
      <c r="C19" s="7" t="s">
        <v>60</v>
      </c>
      <c r="D19" s="7">
        <v>30</v>
      </c>
      <c r="E19" s="15">
        <v>96</v>
      </c>
      <c r="F19" s="15">
        <v>103</v>
      </c>
      <c r="G19" s="15">
        <v>105</v>
      </c>
      <c r="H19" s="16">
        <f>AVERAGE(E19:G19)</f>
        <v>101.33333333333333</v>
      </c>
      <c r="I19" s="17">
        <f>SQRT(((SUM((POWER(E19-H19,2)),(POWER(F19-H19,2)),(POWER(G19-H19,2)))/(COLUMNS(E19:G19)-1))))</f>
        <v>4.7258156262526079</v>
      </c>
      <c r="J19" s="17">
        <f>I19/H19*100</f>
        <v>4.6636338416966527</v>
      </c>
      <c r="K19" s="18">
        <f>((D19/3)*(SUM(E19:G19)))</f>
        <v>3040</v>
      </c>
      <c r="L19" s="19">
        <f>K19/D19</f>
        <v>101.33333333333333</v>
      </c>
      <c r="M19" s="18">
        <f>ROUND(L19,2)</f>
        <v>101.33</v>
      </c>
      <c r="N19" s="16">
        <f>M19*D19</f>
        <v>3039.9</v>
      </c>
      <c r="O19" s="26">
        <f>E19*D19</f>
        <v>2880</v>
      </c>
      <c r="P19" s="26">
        <f>F19*D19</f>
        <v>3090</v>
      </c>
      <c r="Q19" s="26">
        <f>G19*D19</f>
        <v>3150</v>
      </c>
    </row>
    <row r="20" spans="1:17" s="2" customFormat="1" ht="37.5" customHeight="1" x14ac:dyDescent="0.25">
      <c r="A20" s="12">
        <v>10</v>
      </c>
      <c r="B20" s="21" t="s">
        <v>37</v>
      </c>
      <c r="C20" s="7" t="s">
        <v>60</v>
      </c>
      <c r="D20" s="7">
        <v>5</v>
      </c>
      <c r="E20" s="15">
        <v>140</v>
      </c>
      <c r="F20" s="15">
        <v>150</v>
      </c>
      <c r="G20" s="15">
        <v>152</v>
      </c>
      <c r="H20" s="16">
        <f t="shared" ref="H20:H26" si="7">AVERAGE(E20:G20)</f>
        <v>147.33333333333334</v>
      </c>
      <c r="I20" s="17">
        <f t="shared" ref="I20:I26" si="8">SQRT(((SUM((POWER(E20-H20,2)),(POWER(F20-H20,2)),(POWER(G20-H20,2)))/(COLUMNS(E20:G20)-1))))</f>
        <v>6.429100507328636</v>
      </c>
      <c r="J20" s="17">
        <f t="shared" ref="J20:J26" si="9">I20/H20*100</f>
        <v>4.3636428782773544</v>
      </c>
      <c r="K20" s="18">
        <f t="shared" ref="K20:K26" si="10">((D20/3)*(SUM(E20:G20)))</f>
        <v>736.66666666666674</v>
      </c>
      <c r="L20" s="19">
        <f t="shared" ref="L20:L26" si="11">K20/D20</f>
        <v>147.33333333333334</v>
      </c>
      <c r="M20" s="18">
        <f t="shared" ref="M20:M26" si="12">ROUND(L20,2)</f>
        <v>147.33000000000001</v>
      </c>
      <c r="N20" s="16">
        <f t="shared" ref="N20:N24" si="13">M20*D20</f>
        <v>736.65000000000009</v>
      </c>
      <c r="O20" s="26"/>
      <c r="P20" s="26"/>
      <c r="Q20" s="26"/>
    </row>
    <row r="21" spans="1:17" s="2" customFormat="1" ht="37.5" customHeight="1" x14ac:dyDescent="0.25">
      <c r="A21" s="12">
        <v>11</v>
      </c>
      <c r="B21" s="21" t="s">
        <v>38</v>
      </c>
      <c r="C21" s="7" t="s">
        <v>60</v>
      </c>
      <c r="D21" s="7">
        <v>5</v>
      </c>
      <c r="E21" s="15">
        <v>140</v>
      </c>
      <c r="F21" s="15">
        <v>150</v>
      </c>
      <c r="G21" s="15">
        <v>145</v>
      </c>
      <c r="H21" s="16">
        <f t="shared" si="7"/>
        <v>145</v>
      </c>
      <c r="I21" s="17">
        <f t="shared" si="8"/>
        <v>5</v>
      </c>
      <c r="J21" s="17">
        <f t="shared" si="9"/>
        <v>3.4482758620689653</v>
      </c>
      <c r="K21" s="18">
        <f t="shared" si="10"/>
        <v>725</v>
      </c>
      <c r="L21" s="19">
        <f t="shared" si="11"/>
        <v>145</v>
      </c>
      <c r="M21" s="18">
        <f t="shared" si="12"/>
        <v>145</v>
      </c>
      <c r="N21" s="16">
        <f t="shared" si="13"/>
        <v>725</v>
      </c>
      <c r="O21" s="26"/>
      <c r="P21" s="26"/>
      <c r="Q21" s="26"/>
    </row>
    <row r="22" spans="1:17" s="2" customFormat="1" ht="37.5" customHeight="1" x14ac:dyDescent="0.25">
      <c r="A22" s="12">
        <v>12</v>
      </c>
      <c r="B22" s="21" t="s">
        <v>39</v>
      </c>
      <c r="C22" s="7" t="s">
        <v>60</v>
      </c>
      <c r="D22" s="7">
        <v>20</v>
      </c>
      <c r="E22" s="15">
        <v>112</v>
      </c>
      <c r="F22" s="15">
        <v>120</v>
      </c>
      <c r="G22" s="15">
        <v>122</v>
      </c>
      <c r="H22" s="16">
        <f t="shared" si="7"/>
        <v>118</v>
      </c>
      <c r="I22" s="17">
        <f t="shared" si="8"/>
        <v>5.2915026221291814</v>
      </c>
      <c r="J22" s="17">
        <f t="shared" si="9"/>
        <v>4.4843242560416794</v>
      </c>
      <c r="K22" s="18">
        <f t="shared" si="10"/>
        <v>2360</v>
      </c>
      <c r="L22" s="19">
        <f t="shared" si="11"/>
        <v>118</v>
      </c>
      <c r="M22" s="18">
        <f t="shared" si="12"/>
        <v>118</v>
      </c>
      <c r="N22" s="16">
        <f t="shared" si="13"/>
        <v>2360</v>
      </c>
      <c r="O22" s="26"/>
      <c r="P22" s="26"/>
      <c r="Q22" s="26"/>
    </row>
    <row r="23" spans="1:17" s="2" customFormat="1" ht="37.5" customHeight="1" x14ac:dyDescent="0.25">
      <c r="A23" s="12">
        <v>13</v>
      </c>
      <c r="B23" s="21" t="s">
        <v>40</v>
      </c>
      <c r="C23" s="7" t="s">
        <v>60</v>
      </c>
      <c r="D23" s="7">
        <v>15</v>
      </c>
      <c r="E23" s="15">
        <v>140</v>
      </c>
      <c r="F23" s="15">
        <v>150</v>
      </c>
      <c r="G23" s="15">
        <v>135</v>
      </c>
      <c r="H23" s="16">
        <f t="shared" si="7"/>
        <v>141.66666666666666</v>
      </c>
      <c r="I23" s="17">
        <f t="shared" si="8"/>
        <v>7.6376261582597333</v>
      </c>
      <c r="J23" s="17">
        <f t="shared" si="9"/>
        <v>5.3912655234774594</v>
      </c>
      <c r="K23" s="18">
        <f t="shared" si="10"/>
        <v>2125</v>
      </c>
      <c r="L23" s="19">
        <f t="shared" si="11"/>
        <v>141.66666666666666</v>
      </c>
      <c r="M23" s="18">
        <f t="shared" si="12"/>
        <v>141.66999999999999</v>
      </c>
      <c r="N23" s="16">
        <f t="shared" si="13"/>
        <v>2125.0499999999997</v>
      </c>
      <c r="O23" s="26"/>
      <c r="P23" s="26"/>
      <c r="Q23" s="26"/>
    </row>
    <row r="24" spans="1:17" s="2" customFormat="1" ht="37.5" customHeight="1" x14ac:dyDescent="0.25">
      <c r="A24" s="12">
        <v>14</v>
      </c>
      <c r="B24" s="21" t="s">
        <v>41</v>
      </c>
      <c r="C24" s="7" t="s">
        <v>60</v>
      </c>
      <c r="D24" s="7">
        <v>25</v>
      </c>
      <c r="E24" s="15">
        <v>87</v>
      </c>
      <c r="F24" s="15">
        <v>94</v>
      </c>
      <c r="G24" s="15">
        <v>94</v>
      </c>
      <c r="H24" s="16">
        <f t="shared" si="7"/>
        <v>91.666666666666671</v>
      </c>
      <c r="I24" s="17">
        <f t="shared" si="8"/>
        <v>4.0414518843273806</v>
      </c>
      <c r="J24" s="17">
        <f t="shared" si="9"/>
        <v>4.4088566010844144</v>
      </c>
      <c r="K24" s="18">
        <f t="shared" si="10"/>
        <v>2291.666666666667</v>
      </c>
      <c r="L24" s="19">
        <f t="shared" si="11"/>
        <v>91.666666666666686</v>
      </c>
      <c r="M24" s="18">
        <f t="shared" si="12"/>
        <v>91.67</v>
      </c>
      <c r="N24" s="16">
        <f t="shared" si="13"/>
        <v>2291.75</v>
      </c>
      <c r="O24" s="26"/>
      <c r="P24" s="26"/>
      <c r="Q24" s="26"/>
    </row>
    <row r="25" spans="1:17" s="2" customFormat="1" ht="37.5" customHeight="1" x14ac:dyDescent="0.25">
      <c r="A25" s="12">
        <v>15</v>
      </c>
      <c r="B25" s="21" t="s">
        <v>42</v>
      </c>
      <c r="C25" s="7" t="s">
        <v>60</v>
      </c>
      <c r="D25" s="7">
        <v>20</v>
      </c>
      <c r="E25" s="15">
        <v>90</v>
      </c>
      <c r="F25" s="15">
        <v>97</v>
      </c>
      <c r="G25" s="15">
        <v>97</v>
      </c>
      <c r="H25" s="16">
        <f t="shared" si="7"/>
        <v>94.666666666666671</v>
      </c>
      <c r="I25" s="17">
        <f t="shared" si="8"/>
        <v>4.0414518843273806</v>
      </c>
      <c r="J25" s="17">
        <f t="shared" si="9"/>
        <v>4.2691393144303316</v>
      </c>
      <c r="K25" s="18">
        <f t="shared" si="10"/>
        <v>1893.3333333333335</v>
      </c>
      <c r="L25" s="19">
        <f t="shared" si="11"/>
        <v>94.666666666666671</v>
      </c>
      <c r="M25" s="18">
        <f t="shared" si="12"/>
        <v>94.67</v>
      </c>
      <c r="N25" s="16">
        <f>M25*D25</f>
        <v>1893.4</v>
      </c>
      <c r="O25" s="26"/>
      <c r="P25" s="26"/>
      <c r="Q25" s="26"/>
    </row>
    <row r="26" spans="1:17" s="2" customFormat="1" ht="37.5" customHeight="1" x14ac:dyDescent="0.25">
      <c r="A26" s="12">
        <v>16</v>
      </c>
      <c r="B26" s="21" t="s">
        <v>43</v>
      </c>
      <c r="C26" s="7" t="s">
        <v>60</v>
      </c>
      <c r="D26" s="7">
        <v>10</v>
      </c>
      <c r="E26" s="15">
        <v>140</v>
      </c>
      <c r="F26" s="15">
        <v>151</v>
      </c>
      <c r="G26" s="15">
        <v>152</v>
      </c>
      <c r="H26" s="16">
        <f t="shared" si="7"/>
        <v>147.66666666666666</v>
      </c>
      <c r="I26" s="17">
        <f t="shared" si="8"/>
        <v>6.6583281184793925</v>
      </c>
      <c r="J26" s="17">
        <f t="shared" si="9"/>
        <v>4.5090258138686634</v>
      </c>
      <c r="K26" s="18">
        <f t="shared" si="10"/>
        <v>1476.6666666666667</v>
      </c>
      <c r="L26" s="19">
        <f t="shared" si="11"/>
        <v>147.66666666666669</v>
      </c>
      <c r="M26" s="18">
        <f t="shared" si="12"/>
        <v>147.66999999999999</v>
      </c>
      <c r="N26" s="16">
        <f t="shared" ref="N26" si="14">M26*D26</f>
        <v>1476.6999999999998</v>
      </c>
      <c r="O26" s="26"/>
      <c r="P26" s="26"/>
      <c r="Q26" s="26"/>
    </row>
    <row r="27" spans="1:17" s="2" customFormat="1" ht="37.5" customHeight="1" x14ac:dyDescent="0.25">
      <c r="A27" s="12">
        <v>17</v>
      </c>
      <c r="B27" s="21" t="s">
        <v>44</v>
      </c>
      <c r="C27" s="7" t="s">
        <v>60</v>
      </c>
      <c r="D27" s="7">
        <v>30</v>
      </c>
      <c r="E27" s="15">
        <v>96</v>
      </c>
      <c r="F27" s="15">
        <v>103</v>
      </c>
      <c r="G27" s="15">
        <v>96</v>
      </c>
      <c r="H27" s="16">
        <f>AVERAGE(E27:G27)</f>
        <v>98.333333333333329</v>
      </c>
      <c r="I27" s="17">
        <f>SQRT(((SUM((POWER(E27-H27,2)),(POWER(F27-H27,2)),(POWER(G27-H27,2)))/(COLUMNS(E27:G27)-1))))</f>
        <v>4.0414518843273806</v>
      </c>
      <c r="J27" s="17">
        <f>I27/H27*100</f>
        <v>4.109951068807506</v>
      </c>
      <c r="K27" s="18">
        <f>((D27/3)*(SUM(E27:G27)))</f>
        <v>2950</v>
      </c>
      <c r="L27" s="19">
        <f>K27/D27</f>
        <v>98.333333333333329</v>
      </c>
      <c r="M27" s="18">
        <f>ROUND(L27,2)</f>
        <v>98.33</v>
      </c>
      <c r="N27" s="16">
        <f>M27*D27</f>
        <v>2949.9</v>
      </c>
      <c r="O27" s="26">
        <f>E27*D27</f>
        <v>2880</v>
      </c>
      <c r="P27" s="26">
        <f>F27*D27</f>
        <v>3090</v>
      </c>
      <c r="Q27" s="26">
        <f>G27*D27</f>
        <v>2880</v>
      </c>
    </row>
    <row r="28" spans="1:17" s="2" customFormat="1" ht="37.5" customHeight="1" x14ac:dyDescent="0.25">
      <c r="A28" s="12">
        <v>18</v>
      </c>
      <c r="B28" s="21" t="s">
        <v>45</v>
      </c>
      <c r="C28" s="7" t="s">
        <v>60</v>
      </c>
      <c r="D28" s="7">
        <v>70</v>
      </c>
      <c r="E28" s="15">
        <v>88</v>
      </c>
      <c r="F28" s="15">
        <v>94</v>
      </c>
      <c r="G28" s="15">
        <v>93</v>
      </c>
      <c r="H28" s="16">
        <f t="shared" ref="H28:H34" si="15">AVERAGE(E28:G28)</f>
        <v>91.666666666666671</v>
      </c>
      <c r="I28" s="17">
        <f t="shared" ref="I28:I34" si="16">SQRT(((SUM((POWER(E28-H28,2)),(POWER(F28-H28,2)),(POWER(G28-H28,2)))/(COLUMNS(E28:G28)-1))))</f>
        <v>3.214550253664318</v>
      </c>
      <c r="J28" s="17">
        <f t="shared" ref="J28:J34" si="17">I28/H28*100</f>
        <v>3.5067820949065283</v>
      </c>
      <c r="K28" s="18">
        <f t="shared" ref="K28:K34" si="18">((D28/3)*(SUM(E28:G28)))</f>
        <v>6416.6666666666661</v>
      </c>
      <c r="L28" s="19">
        <f t="shared" ref="L28:L34" si="19">K28/D28</f>
        <v>91.666666666666657</v>
      </c>
      <c r="M28" s="18">
        <f t="shared" ref="M28:M34" si="20">ROUND(L28,2)</f>
        <v>91.67</v>
      </c>
      <c r="N28" s="16">
        <f t="shared" ref="N28:N32" si="21">M28*D28</f>
        <v>6416.9000000000005</v>
      </c>
      <c r="O28" s="26"/>
      <c r="P28" s="26"/>
      <c r="Q28" s="26"/>
    </row>
    <row r="29" spans="1:17" s="2" customFormat="1" ht="37.5" customHeight="1" x14ac:dyDescent="0.25">
      <c r="A29" s="12">
        <v>19</v>
      </c>
      <c r="B29" s="21" t="s">
        <v>46</v>
      </c>
      <c r="C29" s="7" t="s">
        <v>60</v>
      </c>
      <c r="D29" s="7">
        <v>40</v>
      </c>
      <c r="E29" s="15">
        <v>78</v>
      </c>
      <c r="F29" s="15">
        <v>84</v>
      </c>
      <c r="G29" s="15">
        <v>88</v>
      </c>
      <c r="H29" s="16">
        <f t="shared" si="15"/>
        <v>83.333333333333329</v>
      </c>
      <c r="I29" s="17">
        <f t="shared" si="16"/>
        <v>5.0332229568471663</v>
      </c>
      <c r="J29" s="17">
        <f t="shared" si="17"/>
        <v>6.0398675482166002</v>
      </c>
      <c r="K29" s="18">
        <f t="shared" si="18"/>
        <v>3333.3333333333335</v>
      </c>
      <c r="L29" s="19">
        <f t="shared" si="19"/>
        <v>83.333333333333343</v>
      </c>
      <c r="M29" s="18">
        <f t="shared" si="20"/>
        <v>83.33</v>
      </c>
      <c r="N29" s="16">
        <f t="shared" si="21"/>
        <v>3333.2</v>
      </c>
      <c r="O29" s="26"/>
      <c r="P29" s="26"/>
      <c r="Q29" s="26"/>
    </row>
    <row r="30" spans="1:17" s="2" customFormat="1" ht="37.5" customHeight="1" x14ac:dyDescent="0.25">
      <c r="A30" s="12">
        <v>20</v>
      </c>
      <c r="B30" s="21" t="s">
        <v>47</v>
      </c>
      <c r="C30" s="7" t="s">
        <v>25</v>
      </c>
      <c r="D30" s="7">
        <v>40</v>
      </c>
      <c r="E30" s="15">
        <v>101</v>
      </c>
      <c r="F30" s="15">
        <v>109</v>
      </c>
      <c r="G30" s="15">
        <v>110</v>
      </c>
      <c r="H30" s="16">
        <f t="shared" si="15"/>
        <v>106.66666666666667</v>
      </c>
      <c r="I30" s="17">
        <f t="shared" si="16"/>
        <v>4.9328828623162471</v>
      </c>
      <c r="J30" s="17">
        <f t="shared" si="17"/>
        <v>4.6245776834214816</v>
      </c>
      <c r="K30" s="18">
        <f t="shared" si="18"/>
        <v>4266.666666666667</v>
      </c>
      <c r="L30" s="19">
        <f t="shared" si="19"/>
        <v>106.66666666666667</v>
      </c>
      <c r="M30" s="18">
        <f t="shared" si="20"/>
        <v>106.67</v>
      </c>
      <c r="N30" s="16">
        <f t="shared" si="21"/>
        <v>4266.8</v>
      </c>
      <c r="O30" s="26"/>
      <c r="P30" s="26"/>
      <c r="Q30" s="26"/>
    </row>
    <row r="31" spans="1:17" s="2" customFormat="1" ht="37.5" customHeight="1" x14ac:dyDescent="0.25">
      <c r="A31" s="12">
        <v>21</v>
      </c>
      <c r="B31" s="21" t="s">
        <v>48</v>
      </c>
      <c r="C31" s="7" t="s">
        <v>61</v>
      </c>
      <c r="D31" s="7">
        <v>80</v>
      </c>
      <c r="E31" s="15">
        <v>1209</v>
      </c>
      <c r="F31" s="15">
        <v>1302</v>
      </c>
      <c r="G31" s="15">
        <v>1250</v>
      </c>
      <c r="H31" s="16">
        <f t="shared" si="15"/>
        <v>1253.6666666666667</v>
      </c>
      <c r="I31" s="17">
        <f t="shared" si="16"/>
        <v>46.608296829355751</v>
      </c>
      <c r="J31" s="17">
        <f t="shared" si="17"/>
        <v>3.7177583219374437</v>
      </c>
      <c r="K31" s="18">
        <f t="shared" si="18"/>
        <v>100293.33333333334</v>
      </c>
      <c r="L31" s="19">
        <f t="shared" si="19"/>
        <v>1253.6666666666667</v>
      </c>
      <c r="M31" s="18">
        <f t="shared" si="20"/>
        <v>1253.67</v>
      </c>
      <c r="N31" s="16">
        <f t="shared" si="21"/>
        <v>100293.6</v>
      </c>
      <c r="O31" s="26"/>
      <c r="P31" s="26"/>
      <c r="Q31" s="26"/>
    </row>
    <row r="32" spans="1:17" s="2" customFormat="1" ht="37.5" customHeight="1" x14ac:dyDescent="0.25">
      <c r="A32" s="12">
        <v>22</v>
      </c>
      <c r="B32" s="21" t="s">
        <v>49</v>
      </c>
      <c r="C32" s="7" t="s">
        <v>25</v>
      </c>
      <c r="D32" s="7">
        <v>16</v>
      </c>
      <c r="E32" s="15">
        <v>293</v>
      </c>
      <c r="F32" s="15">
        <v>315</v>
      </c>
      <c r="G32" s="15">
        <v>308</v>
      </c>
      <c r="H32" s="16">
        <f t="shared" si="15"/>
        <v>305.33333333333331</v>
      </c>
      <c r="I32" s="17">
        <f t="shared" si="16"/>
        <v>11.239810200058242</v>
      </c>
      <c r="J32" s="17">
        <f t="shared" si="17"/>
        <v>3.6811605458706036</v>
      </c>
      <c r="K32" s="18">
        <f t="shared" si="18"/>
        <v>4885.333333333333</v>
      </c>
      <c r="L32" s="19">
        <f t="shared" si="19"/>
        <v>305.33333333333331</v>
      </c>
      <c r="M32" s="18">
        <f t="shared" si="20"/>
        <v>305.33</v>
      </c>
      <c r="N32" s="16">
        <f t="shared" si="21"/>
        <v>4885.28</v>
      </c>
      <c r="O32" s="26"/>
      <c r="P32" s="26"/>
      <c r="Q32" s="26"/>
    </row>
    <row r="33" spans="1:17" s="2" customFormat="1" ht="37.5" customHeight="1" x14ac:dyDescent="0.25">
      <c r="A33" s="12">
        <v>23</v>
      </c>
      <c r="B33" s="21" t="s">
        <v>50</v>
      </c>
      <c r="C33" s="7" t="s">
        <v>25</v>
      </c>
      <c r="D33" s="7">
        <v>16</v>
      </c>
      <c r="E33" s="15">
        <v>293</v>
      </c>
      <c r="F33" s="15">
        <v>315</v>
      </c>
      <c r="G33" s="15">
        <v>308</v>
      </c>
      <c r="H33" s="16">
        <f t="shared" si="15"/>
        <v>305.33333333333331</v>
      </c>
      <c r="I33" s="17">
        <f t="shared" si="16"/>
        <v>11.239810200058242</v>
      </c>
      <c r="J33" s="17">
        <f t="shared" si="17"/>
        <v>3.6811605458706036</v>
      </c>
      <c r="K33" s="18">
        <f t="shared" si="18"/>
        <v>4885.333333333333</v>
      </c>
      <c r="L33" s="19">
        <f t="shared" si="19"/>
        <v>305.33333333333331</v>
      </c>
      <c r="M33" s="18">
        <f t="shared" si="20"/>
        <v>305.33</v>
      </c>
      <c r="N33" s="16">
        <f>M33*D33</f>
        <v>4885.28</v>
      </c>
      <c r="O33" s="26"/>
      <c r="P33" s="26"/>
      <c r="Q33" s="26"/>
    </row>
    <row r="34" spans="1:17" s="2" customFormat="1" ht="37.5" customHeight="1" x14ac:dyDescent="0.25">
      <c r="A34" s="12">
        <v>24</v>
      </c>
      <c r="B34" s="21" t="s">
        <v>51</v>
      </c>
      <c r="C34" s="7" t="s">
        <v>25</v>
      </c>
      <c r="D34" s="7">
        <v>14</v>
      </c>
      <c r="E34" s="15">
        <v>293</v>
      </c>
      <c r="F34" s="15">
        <v>315</v>
      </c>
      <c r="G34" s="15">
        <v>308</v>
      </c>
      <c r="H34" s="16">
        <f t="shared" si="15"/>
        <v>305.33333333333331</v>
      </c>
      <c r="I34" s="17">
        <f t="shared" si="16"/>
        <v>11.239810200058242</v>
      </c>
      <c r="J34" s="17">
        <f t="shared" si="17"/>
        <v>3.6811605458706036</v>
      </c>
      <c r="K34" s="18">
        <f t="shared" si="18"/>
        <v>4274.666666666667</v>
      </c>
      <c r="L34" s="19">
        <f t="shared" si="19"/>
        <v>305.33333333333337</v>
      </c>
      <c r="M34" s="18">
        <f t="shared" si="20"/>
        <v>305.33</v>
      </c>
      <c r="N34" s="16">
        <f t="shared" ref="N34" si="22">M34*D34</f>
        <v>4274.62</v>
      </c>
      <c r="O34" s="26"/>
      <c r="P34" s="26"/>
      <c r="Q34" s="26"/>
    </row>
    <row r="35" spans="1:17" s="2" customFormat="1" ht="37.5" customHeight="1" x14ac:dyDescent="0.25">
      <c r="A35" s="12">
        <v>25</v>
      </c>
      <c r="B35" s="21" t="s">
        <v>52</v>
      </c>
      <c r="C35" s="7" t="s">
        <v>25</v>
      </c>
      <c r="D35" s="7">
        <v>30</v>
      </c>
      <c r="E35" s="15">
        <v>293</v>
      </c>
      <c r="F35" s="15">
        <v>315</v>
      </c>
      <c r="G35" s="15">
        <v>308</v>
      </c>
      <c r="H35" s="16">
        <f>AVERAGE(E35:G35)</f>
        <v>305.33333333333331</v>
      </c>
      <c r="I35" s="17">
        <f>SQRT(((SUM((POWER(E35-H35,2)),(POWER(F35-H35,2)),(POWER(G35-H35,2)))/(COLUMNS(E35:G35)-1))))</f>
        <v>11.239810200058242</v>
      </c>
      <c r="J35" s="17">
        <f>I35/H35*100</f>
        <v>3.6811605458706036</v>
      </c>
      <c r="K35" s="18">
        <f>((D35/3)*(SUM(E35:G35)))</f>
        <v>9160</v>
      </c>
      <c r="L35" s="19">
        <f>K35/D35</f>
        <v>305.33333333333331</v>
      </c>
      <c r="M35" s="18">
        <f>ROUND(L35,2)</f>
        <v>305.33</v>
      </c>
      <c r="N35" s="16">
        <f>M35*D35</f>
        <v>9159.9</v>
      </c>
      <c r="O35" s="26">
        <f>E35*D35</f>
        <v>8790</v>
      </c>
      <c r="P35" s="26">
        <f>F35*D35</f>
        <v>9450</v>
      </c>
      <c r="Q35" s="26">
        <f>G35*D35</f>
        <v>9240</v>
      </c>
    </row>
    <row r="36" spans="1:17" s="2" customFormat="1" ht="37.5" customHeight="1" x14ac:dyDescent="0.25">
      <c r="A36" s="12">
        <v>26</v>
      </c>
      <c r="B36" s="21" t="s">
        <v>53</v>
      </c>
      <c r="C36" s="7" t="s">
        <v>25</v>
      </c>
      <c r="D36" s="7">
        <v>16</v>
      </c>
      <c r="E36" s="15">
        <v>293</v>
      </c>
      <c r="F36" s="15">
        <v>315</v>
      </c>
      <c r="G36" s="15">
        <v>308</v>
      </c>
      <c r="H36" s="16">
        <f t="shared" ref="H36:H42" si="23">AVERAGE(E36:G36)</f>
        <v>305.33333333333331</v>
      </c>
      <c r="I36" s="17">
        <f t="shared" ref="I36:I42" si="24">SQRT(((SUM((POWER(E36-H36,2)),(POWER(F36-H36,2)),(POWER(G36-H36,2)))/(COLUMNS(E36:G36)-1))))</f>
        <v>11.239810200058242</v>
      </c>
      <c r="J36" s="17">
        <f t="shared" ref="J36:J42" si="25">I36/H36*100</f>
        <v>3.6811605458706036</v>
      </c>
      <c r="K36" s="18">
        <f t="shared" ref="K36:K42" si="26">((D36/3)*(SUM(E36:G36)))</f>
        <v>4885.333333333333</v>
      </c>
      <c r="L36" s="19">
        <f t="shared" ref="L36:L42" si="27">K36/D36</f>
        <v>305.33333333333331</v>
      </c>
      <c r="M36" s="18">
        <f t="shared" ref="M36:M42" si="28">ROUND(L36,2)</f>
        <v>305.33</v>
      </c>
      <c r="N36" s="16">
        <f t="shared" ref="N36:N40" si="29">M36*D36</f>
        <v>4885.28</v>
      </c>
      <c r="O36" s="26"/>
      <c r="P36" s="26"/>
      <c r="Q36" s="26"/>
    </row>
    <row r="37" spans="1:17" s="2" customFormat="1" ht="37.5" customHeight="1" x14ac:dyDescent="0.25">
      <c r="A37" s="12">
        <v>27</v>
      </c>
      <c r="B37" s="21" t="s">
        <v>54</v>
      </c>
      <c r="C37" s="7" t="s">
        <v>25</v>
      </c>
      <c r="D37" s="7">
        <v>14</v>
      </c>
      <c r="E37" s="15">
        <v>293</v>
      </c>
      <c r="F37" s="15">
        <v>315</v>
      </c>
      <c r="G37" s="15">
        <v>308</v>
      </c>
      <c r="H37" s="16">
        <f t="shared" si="23"/>
        <v>305.33333333333331</v>
      </c>
      <c r="I37" s="17">
        <f t="shared" si="24"/>
        <v>11.239810200058242</v>
      </c>
      <c r="J37" s="17">
        <f t="shared" si="25"/>
        <v>3.6811605458706036</v>
      </c>
      <c r="K37" s="18">
        <f t="shared" si="26"/>
        <v>4274.666666666667</v>
      </c>
      <c r="L37" s="19">
        <f t="shared" si="27"/>
        <v>305.33333333333337</v>
      </c>
      <c r="M37" s="18">
        <f t="shared" si="28"/>
        <v>305.33</v>
      </c>
      <c r="N37" s="16">
        <f t="shared" si="29"/>
        <v>4274.62</v>
      </c>
      <c r="O37" s="26"/>
      <c r="P37" s="26"/>
      <c r="Q37" s="26"/>
    </row>
    <row r="38" spans="1:17" s="2" customFormat="1" ht="37.5" customHeight="1" x14ac:dyDescent="0.25">
      <c r="A38" s="12">
        <v>28</v>
      </c>
      <c r="B38" s="21" t="s">
        <v>55</v>
      </c>
      <c r="C38" s="7" t="s">
        <v>25</v>
      </c>
      <c r="D38" s="7">
        <v>20</v>
      </c>
      <c r="E38" s="15">
        <v>342</v>
      </c>
      <c r="F38" s="15">
        <v>368</v>
      </c>
      <c r="G38" s="15">
        <v>354</v>
      </c>
      <c r="H38" s="16">
        <f t="shared" si="23"/>
        <v>354.66666666666669</v>
      </c>
      <c r="I38" s="17">
        <f t="shared" si="24"/>
        <v>13.012814197295423</v>
      </c>
      <c r="J38" s="17">
        <f>I38/H38*100</f>
        <v>3.6690265593878073</v>
      </c>
      <c r="K38" s="18">
        <f t="shared" si="26"/>
        <v>7093.3333333333339</v>
      </c>
      <c r="L38" s="19">
        <f t="shared" si="27"/>
        <v>354.66666666666669</v>
      </c>
      <c r="M38" s="18">
        <f t="shared" si="28"/>
        <v>354.67</v>
      </c>
      <c r="N38" s="16">
        <f t="shared" si="29"/>
        <v>7093.4000000000005</v>
      </c>
      <c r="O38" s="26"/>
      <c r="P38" s="26"/>
      <c r="Q38" s="26"/>
    </row>
    <row r="39" spans="1:17" s="2" customFormat="1" ht="37.5" customHeight="1" x14ac:dyDescent="0.25">
      <c r="A39" s="12">
        <v>29</v>
      </c>
      <c r="B39" s="21" t="s">
        <v>56</v>
      </c>
      <c r="C39" s="7" t="s">
        <v>61</v>
      </c>
      <c r="D39" s="7">
        <v>10</v>
      </c>
      <c r="E39" s="15">
        <v>117</v>
      </c>
      <c r="F39" s="15">
        <v>125</v>
      </c>
      <c r="G39" s="15">
        <v>125</v>
      </c>
      <c r="H39" s="16">
        <f t="shared" si="23"/>
        <v>122.33333333333333</v>
      </c>
      <c r="I39" s="17">
        <f t="shared" si="24"/>
        <v>4.6188021535170058</v>
      </c>
      <c r="J39" s="17">
        <f t="shared" si="25"/>
        <v>3.7755875914307948</v>
      </c>
      <c r="K39" s="18">
        <f t="shared" si="26"/>
        <v>1223.3333333333335</v>
      </c>
      <c r="L39" s="19">
        <f t="shared" si="27"/>
        <v>122.33333333333334</v>
      </c>
      <c r="M39" s="18">
        <f t="shared" si="28"/>
        <v>122.33</v>
      </c>
      <c r="N39" s="16">
        <f t="shared" si="29"/>
        <v>1223.3</v>
      </c>
      <c r="O39" s="26"/>
      <c r="P39" s="26"/>
      <c r="Q39" s="26"/>
    </row>
    <row r="40" spans="1:17" s="2" customFormat="1" ht="37.5" customHeight="1" x14ac:dyDescent="0.25">
      <c r="A40" s="12">
        <v>30</v>
      </c>
      <c r="B40" s="21" t="s">
        <v>57</v>
      </c>
      <c r="C40" s="7" t="s">
        <v>61</v>
      </c>
      <c r="D40" s="7">
        <v>10</v>
      </c>
      <c r="E40" s="15">
        <v>106</v>
      </c>
      <c r="F40" s="15">
        <v>114</v>
      </c>
      <c r="G40" s="15">
        <v>115</v>
      </c>
      <c r="H40" s="16">
        <f t="shared" si="23"/>
        <v>111.66666666666667</v>
      </c>
      <c r="I40" s="17">
        <f t="shared" si="24"/>
        <v>4.9328828623162471</v>
      </c>
      <c r="J40" s="17">
        <f t="shared" si="25"/>
        <v>4.4175070408802215</v>
      </c>
      <c r="K40" s="18">
        <f t="shared" si="26"/>
        <v>1116.6666666666667</v>
      </c>
      <c r="L40" s="19">
        <f t="shared" si="27"/>
        <v>111.66666666666667</v>
      </c>
      <c r="M40" s="18">
        <f t="shared" si="28"/>
        <v>111.67</v>
      </c>
      <c r="N40" s="16">
        <f t="shared" si="29"/>
        <v>1116.7</v>
      </c>
      <c r="O40" s="26"/>
      <c r="P40" s="26"/>
      <c r="Q40" s="26"/>
    </row>
    <row r="41" spans="1:17" s="2" customFormat="1" ht="37.5" customHeight="1" x14ac:dyDescent="0.25">
      <c r="A41" s="12">
        <v>31</v>
      </c>
      <c r="B41" s="21" t="s">
        <v>58</v>
      </c>
      <c r="C41" s="7" t="s">
        <v>60</v>
      </c>
      <c r="D41" s="7">
        <v>20</v>
      </c>
      <c r="E41" s="15">
        <v>292</v>
      </c>
      <c r="F41" s="15">
        <v>313</v>
      </c>
      <c r="G41" s="15">
        <v>230</v>
      </c>
      <c r="H41" s="16">
        <f t="shared" si="23"/>
        <v>278.33333333333331</v>
      </c>
      <c r="I41" s="17">
        <f t="shared" si="24"/>
        <v>43.154760262725752</v>
      </c>
      <c r="J41" s="17">
        <f t="shared" si="25"/>
        <v>15.504704286009252</v>
      </c>
      <c r="K41" s="18">
        <f t="shared" si="26"/>
        <v>5566.666666666667</v>
      </c>
      <c r="L41" s="19">
        <f t="shared" si="27"/>
        <v>278.33333333333337</v>
      </c>
      <c r="M41" s="18">
        <f t="shared" si="28"/>
        <v>278.33</v>
      </c>
      <c r="N41" s="16">
        <f>M41*D41</f>
        <v>5566.5999999999995</v>
      </c>
      <c r="O41" s="26"/>
      <c r="P41" s="26"/>
      <c r="Q41" s="26"/>
    </row>
    <row r="42" spans="1:17" s="2" customFormat="1" ht="37.5" customHeight="1" x14ac:dyDescent="0.25">
      <c r="A42" s="12">
        <v>32</v>
      </c>
      <c r="B42" s="21" t="s">
        <v>59</v>
      </c>
      <c r="C42" s="7" t="s">
        <v>25</v>
      </c>
      <c r="D42" s="7">
        <v>10</v>
      </c>
      <c r="E42" s="15">
        <v>3400</v>
      </c>
      <c r="F42" s="15">
        <v>3780</v>
      </c>
      <c r="G42" s="15">
        <v>3550</v>
      </c>
      <c r="H42" s="16">
        <f t="shared" si="23"/>
        <v>3576.6666666666665</v>
      </c>
      <c r="I42" s="17">
        <f t="shared" si="24"/>
        <v>191.39836293274124</v>
      </c>
      <c r="J42" s="17">
        <f t="shared" si="25"/>
        <v>5.3513055805985434</v>
      </c>
      <c r="K42" s="18">
        <f t="shared" si="26"/>
        <v>35766.666666666672</v>
      </c>
      <c r="L42" s="19">
        <f t="shared" si="27"/>
        <v>3576.666666666667</v>
      </c>
      <c r="M42" s="18">
        <f t="shared" si="28"/>
        <v>3576.67</v>
      </c>
      <c r="N42" s="16">
        <f t="shared" ref="N42" si="30">M42*D42</f>
        <v>35766.699999999997</v>
      </c>
      <c r="O42" s="26"/>
      <c r="P42" s="26"/>
      <c r="Q42" s="26"/>
    </row>
    <row r="43" spans="1:17" x14ac:dyDescent="0.2">
      <c r="A43" s="22"/>
      <c r="B43" s="21" t="s">
        <v>24</v>
      </c>
      <c r="C43" s="7"/>
      <c r="D43" s="7"/>
      <c r="E43" s="23"/>
      <c r="F43" s="23"/>
      <c r="G43" s="23"/>
      <c r="H43" s="17">
        <f>SUM(H11:H42)</f>
        <v>10617.33333333333</v>
      </c>
      <c r="I43" s="17">
        <f>SUM(I11:I42)</f>
        <v>499.68217901963806</v>
      </c>
      <c r="J43" s="17">
        <f>I43/H43*100</f>
        <v>4.7062870057105197</v>
      </c>
      <c r="K43" s="18"/>
      <c r="L43" s="19"/>
      <c r="M43" s="18"/>
      <c r="N43" s="16">
        <f>SUM(N11:N42)</f>
        <v>315146.23</v>
      </c>
      <c r="O43" s="16">
        <f>SUM(O11:Q18)</f>
        <v>63900</v>
      </c>
      <c r="P43" s="16">
        <f>SUM(P11:Q18)</f>
        <v>43300</v>
      </c>
      <c r="Q43" s="16">
        <f>SUM(Q11:Q18)</f>
        <v>21300</v>
      </c>
    </row>
    <row r="44" spans="1:17" x14ac:dyDescent="0.2">
      <c r="A44" s="29" t="s">
        <v>16</v>
      </c>
      <c r="B44" s="29"/>
      <c r="C44" s="29"/>
      <c r="D44" s="29"/>
      <c r="E44" s="29"/>
      <c r="F44" s="29"/>
      <c r="G44" s="29"/>
      <c r="H44" s="8"/>
      <c r="I44" s="8"/>
      <c r="J44" s="8"/>
      <c r="K44" s="9"/>
      <c r="N44" s="13">
        <f>N43</f>
        <v>315146.23</v>
      </c>
    </row>
    <row r="45" spans="1:17" x14ac:dyDescent="0.2">
      <c r="A45" s="30" t="s">
        <v>7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</row>
    <row r="46" spans="1:17" x14ac:dyDescent="0.2">
      <c r="A46" s="3" t="s">
        <v>12</v>
      </c>
    </row>
  </sheetData>
  <mergeCells count="15">
    <mergeCell ref="L2:N2"/>
    <mergeCell ref="L4:N4"/>
    <mergeCell ref="M6:N6"/>
    <mergeCell ref="A44:G44"/>
    <mergeCell ref="A45:K45"/>
    <mergeCell ref="A6:K6"/>
    <mergeCell ref="E8:G8"/>
    <mergeCell ref="H8:J8"/>
    <mergeCell ref="A8:A9"/>
    <mergeCell ref="B8:B9"/>
    <mergeCell ref="C8:C9"/>
    <mergeCell ref="A10:N10"/>
    <mergeCell ref="D8:D9"/>
    <mergeCell ref="K8:N8"/>
    <mergeCell ref="A7:N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Лида</cp:lastModifiedBy>
  <cp:lastPrinted>2020-09-10T09:44:34Z</cp:lastPrinted>
  <dcterms:created xsi:type="dcterms:W3CDTF">2014-01-15T18:15:09Z</dcterms:created>
  <dcterms:modified xsi:type="dcterms:W3CDTF">2022-02-08T06:31:55Z</dcterms:modified>
</cp:coreProperties>
</file>