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НМЦК!$A$6:$N$18</definedName>
    <definedName name="_xlnm.Print_Area" localSheetId="0">НМЦК!$A$1:$N$24</definedName>
  </definedNames>
  <calcPr calcId="114210"/>
</workbook>
</file>

<file path=xl/calcChain.xml><?xml version="1.0" encoding="utf-8"?>
<calcChain xmlns="http://schemas.openxmlformats.org/spreadsheetml/2006/main">
  <c r="M7" i="1"/>
  <c r="M8"/>
  <c r="M9"/>
  <c r="M10"/>
  <c r="M11"/>
  <c r="M12"/>
  <c r="M13"/>
  <c r="M14"/>
  <c r="M15"/>
  <c r="M16"/>
  <c r="M17"/>
  <c r="M18"/>
  <c r="L7"/>
  <c r="L8"/>
  <c r="L9"/>
  <c r="L10"/>
  <c r="L11"/>
  <c r="L12"/>
  <c r="L13"/>
  <c r="L14"/>
  <c r="L15"/>
  <c r="L16"/>
  <c r="L17"/>
  <c r="L18"/>
  <c r="K7"/>
  <c r="K8"/>
  <c r="K9"/>
  <c r="K10"/>
  <c r="K11"/>
  <c r="K12"/>
  <c r="K13"/>
  <c r="K14"/>
  <c r="K15"/>
  <c r="K16"/>
  <c r="K17"/>
  <c r="K18"/>
  <c r="H7"/>
  <c r="H8"/>
  <c r="H9"/>
  <c r="H10"/>
  <c r="H11"/>
  <c r="H12"/>
  <c r="H13"/>
  <c r="H14"/>
  <c r="H15"/>
  <c r="H16"/>
  <c r="H17"/>
  <c r="H18"/>
  <c r="F7"/>
  <c r="F8"/>
  <c r="F9"/>
  <c r="F10"/>
  <c r="F11"/>
  <c r="F12"/>
  <c r="F13"/>
  <c r="F14"/>
  <c r="F15"/>
  <c r="F16"/>
  <c r="F17"/>
  <c r="F18"/>
  <c r="F6"/>
  <c r="N10"/>
  <c r="N11"/>
  <c r="N12"/>
  <c r="N13"/>
  <c r="N14"/>
  <c r="N15"/>
  <c r="N16"/>
  <c r="N17"/>
  <c r="N18"/>
  <c r="N7"/>
  <c r="N8"/>
  <c r="N9"/>
  <c r="J8"/>
  <c r="J9"/>
  <c r="J10"/>
  <c r="J11"/>
  <c r="J12"/>
  <c r="J13"/>
  <c r="J14"/>
  <c r="J15"/>
  <c r="J16"/>
  <c r="J17"/>
  <c r="J18"/>
  <c r="J7"/>
  <c r="J6"/>
  <c r="H6"/>
  <c r="F19"/>
  <c r="K6"/>
  <c r="N6"/>
  <c r="L6"/>
  <c r="J19"/>
  <c r="H19"/>
  <c r="M6"/>
  <c r="N19"/>
</calcChain>
</file>

<file path=xl/sharedStrings.xml><?xml version="1.0" encoding="utf-8"?>
<sst xmlns="http://schemas.openxmlformats.org/spreadsheetml/2006/main" count="50" uniqueCount="33">
  <si>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</si>
  <si>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</si>
  <si>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</si>
  <si>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</si>
  <si>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</si>
  <si>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</si>
  <si>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</si>
  <si>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</si>
  <si>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</si>
  <si>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</si>
  <si>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</si>
  <si>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</si>
  <si>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</si>
  <si>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</si>
  <si>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</si>
  <si>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</t>
  </si>
  <si>
    <t>Пробирка вакуумная «Acti-Fine®» для забора венозной крови с натрия цитратом 3,8 %: - размер 13x75 мм, объем: 4,05 мл по ТУ 32.50.50-001-00057974-2017</t>
  </si>
  <si>
    <t>Набор BD Preset: шприц Luer Slip 1,0 мл, игла - 23G, стандартная крышка</t>
  </si>
  <si>
    <t>Устройство однократного применения BD Vacutainer Safety-Lok для взятия крови: игла-бабочка в комплекте с люэр-адаптером</t>
  </si>
  <si>
    <t>Микропробирка пластиковая для взятия капиллярной крови BD Microtainer MAP с К2ЭДТА, 13х75 мм, с прокалываемой крышкой для работы с автоматическими анализаторами в автоматическом режиме</t>
  </si>
  <si>
    <t>Игла для взятия венозной крови BD Vacutainer PrecisionGlide</t>
  </si>
  <si>
    <t>Пробирка вакуумная «Acti-Fine®» для забора венозной крови с активатором свертывания: - размер 16x100 мм, объем: 10,0 мл по ТУ 32.50.50-001-00057974-2017</t>
  </si>
  <si>
    <t>Пробирка вакуумная «Acti-Fine®» для забора венозной крови с натрия цитратом 3,8 %: - размер 13x75 мм, объем: 1,8 мл по ТУ 32.50.50-001-00057974-2017</t>
  </si>
  <si>
    <t>Игла для взятия венозной крови одноразовая BD Vacutainer Eclipse Signal (21 G)</t>
  </si>
  <si>
    <t>Вакуумная пробирка для взятия венозной крови "UNIVAC®" по ТУ 9398-035-59879815-2014: вариант исполнения: Габаритные размеры пробирки (диаметр х высота): 13х75 мм. Наполнитель: соль этилендиаминтетрауксусной кислоты: К3ЭДТА. Объем забираемой крови: 2.0 мл</t>
  </si>
  <si>
    <t>Устройство для исследования проб крови Microvette® с К3ЭДТА</t>
  </si>
  <si>
    <t>Пробирка медицинская полимерная по ТУ 9464-015-29508133-2014: Пробирка микроцентрифужная (Эппендорфа): 2,0 мл</t>
  </si>
  <si>
    <t>Пробирка лабораторная, с крышкой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</si>
  <si>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3 290 028,00 рублей</t>
    </r>
    <r>
      <rPr>
        <sz val="11"/>
        <rFont val="Times New Roman"/>
        <family val="1"/>
        <charset val="204"/>
      </rPr>
      <t xml:space="preserve"> (Три миллиона двести девяносто тысяч двадцать восемь рублей 00 копеек).</t>
    </r>
  </si>
  <si>
    <t>Поставка расходных материалов для забора, хранения и транспортировки биологического материала</t>
  </si>
  <si>
    <t>Источник 1
КП № б/н от 16.11.2022</t>
  </si>
  <si>
    <t>Источник 2
 КП № б/н от 16.11.2022</t>
  </si>
  <si>
    <t>Источник 3
 КП № б/н от 16.11.2022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</si>
</sst>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9" borderId="2" xfId="0" applyNumberFormat="1" applyFont="1" applyFill="1" applyBorder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01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667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314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44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72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581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391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87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334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658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306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46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24"/>
  <sheetViews>
    <sheetView tabSelected="1" topLeftCell="A10" zoomScaleNormal="100" workbookViewId="0">
      <selection activeCell="B23" sqref="B23:N23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24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5" ht="30.75" customHeight="1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51">
      <c r="A3" s="40" t="s">
        <v>1</v>
      </c>
      <c r="B3" s="41" t="s">
        <v>11</v>
      </c>
      <c r="C3" s="40" t="s">
        <v>7</v>
      </c>
      <c r="D3" s="38" t="s">
        <v>6</v>
      </c>
      <c r="E3" s="33" t="s">
        <v>2</v>
      </c>
      <c r="F3" s="33"/>
      <c r="G3" s="33"/>
      <c r="H3" s="33"/>
      <c r="I3" s="33"/>
      <c r="J3" s="33"/>
      <c r="K3" s="33" t="s">
        <v>3</v>
      </c>
      <c r="L3" s="33"/>
      <c r="M3" s="33"/>
      <c r="N3" s="8" t="s">
        <v>4</v>
      </c>
    </row>
    <row r="4" spans="1:15" ht="45.75" customHeight="1">
      <c r="A4" s="40"/>
      <c r="B4" s="41"/>
      <c r="C4" s="40"/>
      <c r="D4" s="38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3" t="s">
        <v>8</v>
      </c>
      <c r="L4" s="33" t="s">
        <v>5</v>
      </c>
      <c r="M4" s="33" t="s">
        <v>9</v>
      </c>
      <c r="N4" s="34" t="s">
        <v>12</v>
      </c>
    </row>
    <row r="5" spans="1:15" ht="75" customHeight="1">
      <c r="A5" s="40"/>
      <c r="B5" s="42"/>
      <c r="C5" s="40"/>
      <c r="D5" s="38"/>
      <c r="E5" s="35" t="s">
        <v>30</v>
      </c>
      <c r="F5" s="35"/>
      <c r="G5" s="35" t="s">
        <v>31</v>
      </c>
      <c r="H5" s="35"/>
      <c r="I5" s="35" t="s">
        <v>32</v>
      </c>
      <c r="J5" s="35"/>
      <c r="K5" s="33"/>
      <c r="L5" s="33"/>
      <c r="M5" s="33"/>
      <c r="N5" s="34"/>
    </row>
    <row r="6" spans="1:15" ht="63.75">
      <c r="A6" s="19">
        <v>1</v>
      </c>
      <c r="B6" s="31" t="s">
        <v>16</v>
      </c>
      <c r="C6" s="18" t="s">
        <v>15</v>
      </c>
      <c r="D6" s="20">
        <v>18000</v>
      </c>
      <c r="E6" s="16">
        <v>15</v>
      </c>
      <c r="F6" s="9">
        <f>D6*E6</f>
        <v>270000</v>
      </c>
      <c r="G6" s="16">
        <v>15.3</v>
      </c>
      <c r="H6" s="9">
        <f>D6*G6</f>
        <v>275400</v>
      </c>
      <c r="I6" s="16">
        <v>15.6</v>
      </c>
      <c r="J6" s="9">
        <f>D6*I6</f>
        <v>280800</v>
      </c>
      <c r="K6" s="30">
        <f>(E6+G6+I6)/3</f>
        <v>15.299999999999999</v>
      </c>
      <c r="L6" s="7">
        <f>STDEV(E6,G6,I6)</f>
        <v>0.29999999999999982</v>
      </c>
      <c r="M6" s="10">
        <f>L6/K6</f>
        <v>1.9607843137254891E-2</v>
      </c>
      <c r="N6" s="11">
        <f>ROUND(K6,2)*D6</f>
        <v>275400</v>
      </c>
      <c r="O6" s="4"/>
    </row>
    <row r="7" spans="1:15" s="6" customFormat="1" ht="25.5">
      <c r="A7" s="19">
        <v>2</v>
      </c>
      <c r="B7" s="31" t="s">
        <v>17</v>
      </c>
      <c r="C7" s="18" t="s">
        <v>15</v>
      </c>
      <c r="D7" s="20">
        <v>200</v>
      </c>
      <c r="E7" s="16">
        <v>86.9</v>
      </c>
      <c r="F7" s="9">
        <f t="shared" ref="F7:F18" si="0">D7*E7</f>
        <v>17380</v>
      </c>
      <c r="G7" s="16">
        <v>88.64</v>
      </c>
      <c r="H7" s="9">
        <f t="shared" ref="H7:H18" si="1">D7*G7</f>
        <v>17728</v>
      </c>
      <c r="I7" s="16">
        <v>90.38</v>
      </c>
      <c r="J7" s="9">
        <f t="shared" ref="J7:J18" si="2">D7*I7</f>
        <v>18076</v>
      </c>
      <c r="K7" s="30">
        <f t="shared" ref="K7:K18" si="3">(E7+G7+I7)/3</f>
        <v>88.64</v>
      </c>
      <c r="L7" s="7">
        <f t="shared" ref="L7:L18" si="4">STDEV(E7,G7,I7)</f>
        <v>1.7399999999999949</v>
      </c>
      <c r="M7" s="10">
        <f t="shared" ref="M7:M18" si="5">L7/K7</f>
        <v>1.962996389891691E-2</v>
      </c>
      <c r="N7" s="11">
        <f>ROUND(K7,2)*D7</f>
        <v>17728</v>
      </c>
      <c r="O7" s="29"/>
    </row>
    <row r="8" spans="1:15" s="6" customFormat="1" ht="51">
      <c r="A8" s="19">
        <v>3</v>
      </c>
      <c r="B8" s="31" t="s">
        <v>18</v>
      </c>
      <c r="C8" s="18" t="s">
        <v>15</v>
      </c>
      <c r="D8" s="20">
        <v>2500</v>
      </c>
      <c r="E8" s="16">
        <v>53</v>
      </c>
      <c r="F8" s="9">
        <f t="shared" si="0"/>
        <v>132500</v>
      </c>
      <c r="G8" s="16">
        <v>54.06</v>
      </c>
      <c r="H8" s="9">
        <f t="shared" si="1"/>
        <v>135150</v>
      </c>
      <c r="I8" s="16">
        <v>55.12</v>
      </c>
      <c r="J8" s="9">
        <f t="shared" si="2"/>
        <v>137800</v>
      </c>
      <c r="K8" s="30">
        <f t="shared" si="3"/>
        <v>54.06</v>
      </c>
      <c r="L8" s="7">
        <f t="shared" si="4"/>
        <v>1.0599999999999987</v>
      </c>
      <c r="M8" s="10">
        <f t="shared" si="5"/>
        <v>1.9607843137254877E-2</v>
      </c>
      <c r="N8" s="11">
        <f t="shared" ref="N8:N18" si="6">ROUND(K8,2)*D8</f>
        <v>135150</v>
      </c>
      <c r="O8" s="29"/>
    </row>
    <row r="9" spans="1:15" s="6" customFormat="1" ht="51">
      <c r="A9" s="19">
        <v>4</v>
      </c>
      <c r="B9" s="31" t="s">
        <v>18</v>
      </c>
      <c r="C9" s="18" t="s">
        <v>15</v>
      </c>
      <c r="D9" s="20">
        <v>2500</v>
      </c>
      <c r="E9" s="16">
        <v>49</v>
      </c>
      <c r="F9" s="9">
        <f t="shared" si="0"/>
        <v>122500</v>
      </c>
      <c r="G9" s="16">
        <v>49.98</v>
      </c>
      <c r="H9" s="9">
        <f t="shared" si="1"/>
        <v>124949.99999999999</v>
      </c>
      <c r="I9" s="16">
        <v>50.96</v>
      </c>
      <c r="J9" s="9">
        <f t="shared" si="2"/>
        <v>127400</v>
      </c>
      <c r="K9" s="30">
        <f t="shared" si="3"/>
        <v>49.98</v>
      </c>
      <c r="L9" s="7">
        <f t="shared" si="4"/>
        <v>0.98000000000000043</v>
      </c>
      <c r="M9" s="10">
        <f t="shared" si="5"/>
        <v>1.9607843137254912E-2</v>
      </c>
      <c r="N9" s="11">
        <f t="shared" si="6"/>
        <v>124949.99999999999</v>
      </c>
      <c r="O9" s="29"/>
    </row>
    <row r="10" spans="1:15" s="6" customFormat="1" ht="89.25">
      <c r="A10" s="19">
        <v>5</v>
      </c>
      <c r="B10" s="31" t="s">
        <v>19</v>
      </c>
      <c r="C10" s="18" t="s">
        <v>15</v>
      </c>
      <c r="D10" s="20">
        <v>400</v>
      </c>
      <c r="E10" s="16">
        <v>52</v>
      </c>
      <c r="F10" s="9">
        <f t="shared" si="0"/>
        <v>20800</v>
      </c>
      <c r="G10" s="16">
        <v>53.04</v>
      </c>
      <c r="H10" s="9">
        <f t="shared" si="1"/>
        <v>21216</v>
      </c>
      <c r="I10" s="16">
        <v>54.08</v>
      </c>
      <c r="J10" s="9">
        <f t="shared" si="2"/>
        <v>21632</v>
      </c>
      <c r="K10" s="30">
        <f t="shared" si="3"/>
        <v>53.04</v>
      </c>
      <c r="L10" s="7">
        <f t="shared" si="4"/>
        <v>1.0399999999999991</v>
      </c>
      <c r="M10" s="10">
        <f t="shared" si="5"/>
        <v>1.9607843137254888E-2</v>
      </c>
      <c r="N10" s="11">
        <f t="shared" si="6"/>
        <v>21216</v>
      </c>
      <c r="O10" s="29"/>
    </row>
    <row r="11" spans="1:15" s="6" customFormat="1" ht="25.5">
      <c r="A11" s="19">
        <v>6</v>
      </c>
      <c r="B11" s="31" t="s">
        <v>20</v>
      </c>
      <c r="C11" s="18" t="s">
        <v>15</v>
      </c>
      <c r="D11" s="20">
        <v>50000</v>
      </c>
      <c r="E11" s="16">
        <v>11</v>
      </c>
      <c r="F11" s="9">
        <f t="shared" si="0"/>
        <v>550000</v>
      </c>
      <c r="G11" s="16">
        <v>11.22</v>
      </c>
      <c r="H11" s="9">
        <f t="shared" si="1"/>
        <v>561000</v>
      </c>
      <c r="I11" s="16">
        <v>11.44</v>
      </c>
      <c r="J11" s="9">
        <f t="shared" si="2"/>
        <v>572000</v>
      </c>
      <c r="K11" s="30">
        <f t="shared" si="3"/>
        <v>11.219999999999999</v>
      </c>
      <c r="L11" s="7">
        <f t="shared" si="4"/>
        <v>0.21999999999999975</v>
      </c>
      <c r="M11" s="10">
        <f t="shared" si="5"/>
        <v>1.9607843137254881E-2</v>
      </c>
      <c r="N11" s="11">
        <f t="shared" si="6"/>
        <v>561000</v>
      </c>
      <c r="O11" s="29"/>
    </row>
    <row r="12" spans="1:15" s="6" customFormat="1" ht="63.75">
      <c r="A12" s="19">
        <v>7</v>
      </c>
      <c r="B12" s="31" t="s">
        <v>21</v>
      </c>
      <c r="C12" s="18" t="s">
        <v>15</v>
      </c>
      <c r="D12" s="20">
        <v>90000</v>
      </c>
      <c r="E12" s="16">
        <v>18</v>
      </c>
      <c r="F12" s="9">
        <f t="shared" si="0"/>
        <v>1620000</v>
      </c>
      <c r="G12" s="16">
        <v>18.36</v>
      </c>
      <c r="H12" s="9">
        <f t="shared" si="1"/>
        <v>1652400</v>
      </c>
      <c r="I12" s="16">
        <v>18.72</v>
      </c>
      <c r="J12" s="9">
        <f t="shared" si="2"/>
        <v>1684800</v>
      </c>
      <c r="K12" s="30">
        <f t="shared" si="3"/>
        <v>18.36</v>
      </c>
      <c r="L12" s="7">
        <f t="shared" si="4"/>
        <v>0.35999999999999943</v>
      </c>
      <c r="M12" s="10">
        <f t="shared" si="5"/>
        <v>1.960784313725487E-2</v>
      </c>
      <c r="N12" s="11">
        <f t="shared" si="6"/>
        <v>1652400</v>
      </c>
      <c r="O12" s="29"/>
    </row>
    <row r="13" spans="1:15" s="6" customFormat="1" ht="63.75">
      <c r="A13" s="19">
        <v>8</v>
      </c>
      <c r="B13" s="31" t="s">
        <v>22</v>
      </c>
      <c r="C13" s="18" t="s">
        <v>15</v>
      </c>
      <c r="D13" s="20">
        <v>1000</v>
      </c>
      <c r="E13" s="16">
        <v>15</v>
      </c>
      <c r="F13" s="9">
        <f t="shared" si="0"/>
        <v>15000</v>
      </c>
      <c r="G13" s="16">
        <v>15.3</v>
      </c>
      <c r="H13" s="9">
        <f t="shared" si="1"/>
        <v>15300</v>
      </c>
      <c r="I13" s="16">
        <v>15.6</v>
      </c>
      <c r="J13" s="9">
        <f t="shared" si="2"/>
        <v>15600</v>
      </c>
      <c r="K13" s="30">
        <f t="shared" si="3"/>
        <v>15.299999999999999</v>
      </c>
      <c r="L13" s="7">
        <f t="shared" si="4"/>
        <v>0.29999999999999982</v>
      </c>
      <c r="M13" s="10">
        <f t="shared" si="5"/>
        <v>1.9607843137254891E-2</v>
      </c>
      <c r="N13" s="11">
        <f t="shared" si="6"/>
        <v>15300</v>
      </c>
      <c r="O13" s="29"/>
    </row>
    <row r="14" spans="1:15" s="6" customFormat="1" ht="38.25">
      <c r="A14" s="19">
        <v>9</v>
      </c>
      <c r="B14" s="31" t="s">
        <v>23</v>
      </c>
      <c r="C14" s="18" t="s">
        <v>15</v>
      </c>
      <c r="D14" s="20">
        <v>400</v>
      </c>
      <c r="E14" s="16">
        <v>56</v>
      </c>
      <c r="F14" s="9">
        <f t="shared" si="0"/>
        <v>22400</v>
      </c>
      <c r="G14" s="16">
        <v>57.12</v>
      </c>
      <c r="H14" s="9">
        <f t="shared" si="1"/>
        <v>22848</v>
      </c>
      <c r="I14" s="16">
        <v>58.24</v>
      </c>
      <c r="J14" s="9">
        <f t="shared" si="2"/>
        <v>23296</v>
      </c>
      <c r="K14" s="30">
        <f t="shared" si="3"/>
        <v>57.120000000000005</v>
      </c>
      <c r="L14" s="7">
        <f t="shared" si="4"/>
        <v>1.120000000000001</v>
      </c>
      <c r="M14" s="10">
        <f t="shared" si="5"/>
        <v>1.9607843137254919E-2</v>
      </c>
      <c r="N14" s="11">
        <f t="shared" si="6"/>
        <v>22848</v>
      </c>
      <c r="O14" s="29"/>
    </row>
    <row r="15" spans="1:15" s="6" customFormat="1" ht="114.75">
      <c r="A15" s="19">
        <v>10</v>
      </c>
      <c r="B15" s="31" t="s">
        <v>24</v>
      </c>
      <c r="C15" s="18" t="s">
        <v>15</v>
      </c>
      <c r="D15" s="20">
        <v>20000</v>
      </c>
      <c r="E15" s="16">
        <v>14</v>
      </c>
      <c r="F15" s="9">
        <f t="shared" si="0"/>
        <v>280000</v>
      </c>
      <c r="G15" s="16">
        <v>14.28</v>
      </c>
      <c r="H15" s="9">
        <f t="shared" si="1"/>
        <v>285600</v>
      </c>
      <c r="I15" s="16">
        <v>14.56</v>
      </c>
      <c r="J15" s="9">
        <f t="shared" si="2"/>
        <v>291200</v>
      </c>
      <c r="K15" s="30">
        <f t="shared" si="3"/>
        <v>14.280000000000001</v>
      </c>
      <c r="L15" s="7">
        <f t="shared" si="4"/>
        <v>0.28000000000000025</v>
      </c>
      <c r="M15" s="10">
        <f t="shared" si="5"/>
        <v>1.9607843137254919E-2</v>
      </c>
      <c r="N15" s="11">
        <f t="shared" si="6"/>
        <v>285600</v>
      </c>
      <c r="O15" s="29"/>
    </row>
    <row r="16" spans="1:15" s="6" customFormat="1" ht="25.5">
      <c r="A16" s="19">
        <v>11</v>
      </c>
      <c r="B16" s="31" t="s">
        <v>25</v>
      </c>
      <c r="C16" s="18" t="s">
        <v>15</v>
      </c>
      <c r="D16" s="20">
        <v>10000</v>
      </c>
      <c r="E16" s="16">
        <v>15.4</v>
      </c>
      <c r="F16" s="9">
        <f t="shared" si="0"/>
        <v>154000</v>
      </c>
      <c r="G16" s="16">
        <v>15.71</v>
      </c>
      <c r="H16" s="9">
        <f t="shared" si="1"/>
        <v>157100</v>
      </c>
      <c r="I16" s="16">
        <v>16.02</v>
      </c>
      <c r="J16" s="9">
        <f t="shared" si="2"/>
        <v>160200</v>
      </c>
      <c r="K16" s="30">
        <f t="shared" si="3"/>
        <v>15.709999999999999</v>
      </c>
      <c r="L16" s="7">
        <f t="shared" si="4"/>
        <v>0.30999999999999961</v>
      </c>
      <c r="M16" s="10">
        <f t="shared" si="5"/>
        <v>1.9732654360280051E-2</v>
      </c>
      <c r="N16" s="11">
        <f t="shared" si="6"/>
        <v>157100</v>
      </c>
      <c r="O16" s="29"/>
    </row>
    <row r="17" spans="1:95" s="6" customFormat="1" ht="51">
      <c r="A17" s="19">
        <v>12</v>
      </c>
      <c r="B17" s="31" t="s">
        <v>26</v>
      </c>
      <c r="C17" s="18" t="s">
        <v>15</v>
      </c>
      <c r="D17" s="20">
        <v>8000</v>
      </c>
      <c r="E17" s="16">
        <v>0.88</v>
      </c>
      <c r="F17" s="9">
        <f t="shared" si="0"/>
        <v>7040</v>
      </c>
      <c r="G17" s="16">
        <v>0.9</v>
      </c>
      <c r="H17" s="9">
        <f t="shared" si="1"/>
        <v>7200</v>
      </c>
      <c r="I17" s="16">
        <v>0.91</v>
      </c>
      <c r="J17" s="9">
        <f t="shared" si="2"/>
        <v>7280</v>
      </c>
      <c r="K17" s="30">
        <f t="shared" si="3"/>
        <v>0.89666666666666661</v>
      </c>
      <c r="L17" s="7">
        <f t="shared" si="4"/>
        <v>1.527525231651948E-2</v>
      </c>
      <c r="M17" s="10">
        <f t="shared" si="5"/>
        <v>1.7035597379018007E-2</v>
      </c>
      <c r="N17" s="11">
        <f t="shared" si="6"/>
        <v>7200</v>
      </c>
      <c r="O17" s="29"/>
    </row>
    <row r="18" spans="1:95" s="6" customFormat="1">
      <c r="A18" s="19">
        <v>13</v>
      </c>
      <c r="B18" s="31" t="s">
        <v>27</v>
      </c>
      <c r="C18" s="18" t="s">
        <v>15</v>
      </c>
      <c r="D18" s="20">
        <v>600</v>
      </c>
      <c r="E18" s="16">
        <v>23.1</v>
      </c>
      <c r="F18" s="9">
        <f t="shared" si="0"/>
        <v>13860</v>
      </c>
      <c r="G18" s="16">
        <v>23.56</v>
      </c>
      <c r="H18" s="9">
        <f t="shared" si="1"/>
        <v>14136</v>
      </c>
      <c r="I18" s="16">
        <v>24.02</v>
      </c>
      <c r="J18" s="9">
        <f t="shared" si="2"/>
        <v>14412</v>
      </c>
      <c r="K18" s="30">
        <f t="shared" si="3"/>
        <v>23.56</v>
      </c>
      <c r="L18" s="7">
        <f t="shared" si="4"/>
        <v>0.45999999999999908</v>
      </c>
      <c r="M18" s="10">
        <f t="shared" si="5"/>
        <v>1.9524617996604376E-2</v>
      </c>
      <c r="N18" s="11">
        <f t="shared" si="6"/>
        <v>14136</v>
      </c>
      <c r="O18" s="29"/>
    </row>
    <row r="19" spans="1:95">
      <c r="A19" s="12"/>
      <c r="B19" s="21" t="s">
        <v>10</v>
      </c>
      <c r="C19" s="13"/>
      <c r="D19" s="14"/>
      <c r="E19" s="15"/>
      <c r="F19" s="15">
        <f>SUM(F6:F18)</f>
        <v>3225480</v>
      </c>
      <c r="G19" s="32"/>
      <c r="H19" s="15">
        <f>SUM(H6:H18)</f>
        <v>3290028</v>
      </c>
      <c r="I19" s="15"/>
      <c r="J19" s="15">
        <f>SUM(J6:J18)</f>
        <v>3354496</v>
      </c>
      <c r="K19" s="15"/>
      <c r="L19" s="15"/>
      <c r="M19" s="15"/>
      <c r="N19" s="15">
        <f>SUM(N6:N18)</f>
        <v>3290028</v>
      </c>
    </row>
    <row r="23" spans="1:95" s="24" customFormat="1" ht="47.25" customHeight="1">
      <c r="A23" s="22"/>
      <c r="B23" s="37" t="s">
        <v>28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</row>
    <row r="24" spans="1:95" s="24" customFormat="1" ht="15">
      <c r="A24" s="25"/>
      <c r="B24" s="26"/>
      <c r="C24" s="26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</row>
  </sheetData>
  <mergeCells count="16">
    <mergeCell ref="A1:N1"/>
    <mergeCell ref="B23:N2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2022-12-14T06:24:58Z</cp:lastPrinted>
  <dcterms:created xsi:type="dcterms:W3CDTF">2018-12-14T15:08:00Z</dcterms:created>
  <dcterms:modified xsi:type="dcterms:W3CDTF">2022-12-14T06:27:12Z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