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НМЦК!$A$1:$N$19</definedName>
  </definedNames>
  <calcPr calcId="114210"/>
</workbook>
</file>

<file path=xl/calcChain.xml><?xml version="1.0" encoding="utf-8"?>
<calcChain xmlns="http://schemas.openxmlformats.org/spreadsheetml/2006/main">
  <c r="N15" i="1"/>
  <c r="F7"/>
  <c r="F8"/>
  <c r="F9"/>
  <c r="F10"/>
  <c r="F11"/>
  <c r="F12"/>
  <c r="F13"/>
  <c r="F14"/>
  <c r="F6"/>
  <c r="F15"/>
  <c r="J7"/>
  <c r="J8"/>
  <c r="J9"/>
  <c r="J10"/>
  <c r="J11"/>
  <c r="H7"/>
  <c r="H8"/>
  <c r="H9"/>
  <c r="H10"/>
  <c r="H11"/>
  <c r="H12"/>
  <c r="L7"/>
  <c r="L8"/>
  <c r="L9"/>
  <c r="L10"/>
  <c r="L11"/>
  <c r="L12"/>
  <c r="L6"/>
  <c r="L13"/>
  <c r="K7"/>
  <c r="N7"/>
  <c r="K8"/>
  <c r="N8"/>
  <c r="K9"/>
  <c r="N9"/>
  <c r="K10"/>
  <c r="N10"/>
  <c r="K11"/>
  <c r="N11"/>
  <c r="K12"/>
  <c r="N12"/>
  <c r="K13"/>
  <c r="N13"/>
  <c r="K14"/>
  <c r="N14"/>
  <c r="K6"/>
  <c r="N6"/>
  <c r="J6"/>
  <c r="J12"/>
  <c r="J13"/>
  <c r="J14"/>
  <c r="H6"/>
  <c r="H13"/>
  <c r="H14"/>
  <c r="L14"/>
  <c r="M6"/>
  <c r="M14"/>
  <c r="M9"/>
  <c r="M13"/>
  <c r="J15"/>
  <c r="M12"/>
  <c r="M8"/>
  <c r="M11"/>
  <c r="M7"/>
  <c r="M10"/>
  <c r="H15"/>
</calcChain>
</file>

<file path=xl/sharedStrings.xml><?xml version="1.0" encoding="utf-8"?>
<sst xmlns="http://schemas.openxmlformats.org/spreadsheetml/2006/main" count="42" uniqueCount="30">
  <si>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</si>
  <si>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</si>
  <si>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</si>
  <si>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</si>
  <si>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</si>
  <si>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</si>
  <si>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</si>
  <si>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</si>
  <si>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</si>
  <si>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</si>
  <si>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</si>
  <si>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</si>
  <si>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</si>
  <si>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</si>
  <si>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</si>
  <si>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(Лекарственные средства для нужд акушерско-гинекологической службы)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</si>
  <si>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460 599,95 рублей </t>
    </r>
    <r>
      <rPr>
        <sz val="12"/>
        <rFont val="Times New Roman"/>
        <family val="1"/>
        <charset val="204"/>
      </rPr>
      <t>(Четыреста шестьдесят тысяч пятьсот девяносто девять рублей 95 копеек).</t>
    </r>
  </si>
  <si>
    <t>упак</t>
  </si>
  <si>
    <t xml:space="preserve">Гексопреналин раствор для внутривенного введения 5 мкг/мл, 2 мл - ампулы х5 - упаковки контурные пластиковые (поддоны) - пачки картонные </t>
  </si>
  <si>
    <t xml:space="preserve">Дюфастон таблетки покрытые оболочкой 10 мг, 20 шт. - упаковки ячейковые контурные - пачки картонные </t>
  </si>
  <si>
    <t>Миролют таблетки 200 мкг, 4 шт. - упаковки ячейковые контурные - пачки картонные. Активные вещества:  Мизопростол-ГПМЦ (содержит 0,2 мг мизопростола в пересчете на 100% вещество, гипромелозу) - 20 мг.Срок годности не менее 3 лет.</t>
  </si>
  <si>
    <t>Миропристон, таблетки 200 мг х3; упаковка контурная ячейковая  пачка картонная.Не содержит лактозы.Не противопоказан у пациентов с лактазной недостаточностью и непереносимостью лактозы. Отсутствие  ограничений по лактации и грудному вскармливанию  в случае предшествующей подготовки шейки матки к родам. Отказ от кормления не более 3 дней   при проведении мед.аборта .  Срок годности не менее  5 лет.</t>
  </si>
  <si>
    <t>Окситоцин-МЭЗ раствор для внутривенного и внутримышечного введения 5 МЕ/мл, 1 мл - ампулы х10 /в комплекте с ножом ампульным или скарификатором, если необходим для ампул данного типа/ - коробки картонные. Температура хранения до 20ºС.</t>
  </si>
  <si>
    <t xml:space="preserve">Окситоцин-Рихтер раствор для внутривенного и внутримышечного введения 5 МЕ/мл, 1 мл - ампулы х5 - упаковки контурные пластиковые (поддоны) - пачки картонные  срок годности не менее 3 лет. Температура хранения от 2 до 15ºС </t>
  </si>
  <si>
    <t xml:space="preserve">Утрожестан капсулы 100 мг, 14 шт. - упаковки ячейковые контурные х2 - пачки картонные </t>
  </si>
  <si>
    <t xml:space="preserve">Утрожестан капсулы 200 мг, 14 шт. - упаковка ячейковая контурная  - пачки картонные </t>
  </si>
  <si>
    <t>Источник 1
 КП № 8733-22 от 07.11.2022</t>
  </si>
  <si>
    <t>Источник 2
 КП № 6696-05.11.22-15 от 05.11.2022</t>
  </si>
  <si>
    <t>Источник 3
 КП № 2706-138 от 07.11.2022</t>
  </si>
  <si>
    <t>Динопростон гель интрацервикальный 0.5 мг, 3 г - шприцы одноразовые полиэтиленовые - упаковки контурные пластиковые (поддоны) /в комплекте с катетером стерильным/ - пачки картонные. Состав: в 3 г геля содержится 0,5 мг динопростона; вспомогательные вещества: без пропиленгликоля и спирта этилового.</t>
  </si>
</sst>
</file>

<file path=xl/styles.xml><?xml version="1.0" encoding="utf-8"?>
<styleSheet xmlns="http://schemas.openxmlformats.org/spreadsheetml/2006/main"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258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8"/>
  <sheetViews>
    <sheetView tabSelected="1" zoomScaleNormal="77" workbookViewId="0">
      <selection activeCell="B9" sqref="B9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7.57031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20.2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4.5" customHeight="1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38.25">
      <c r="A3" s="33" t="s">
        <v>1</v>
      </c>
      <c r="B3" s="35" t="s">
        <v>11</v>
      </c>
      <c r="C3" s="33" t="s">
        <v>7</v>
      </c>
      <c r="D3" s="30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7" t="s">
        <v>4</v>
      </c>
    </row>
    <row r="4" spans="1:14" ht="45.75" customHeight="1">
      <c r="A4" s="33"/>
      <c r="B4" s="35"/>
      <c r="C4" s="33"/>
      <c r="D4" s="30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7" t="s">
        <v>8</v>
      </c>
      <c r="L4" s="23" t="s">
        <v>5</v>
      </c>
      <c r="M4" s="23" t="s">
        <v>9</v>
      </c>
      <c r="N4" s="25" t="s">
        <v>12</v>
      </c>
    </row>
    <row r="5" spans="1:14" ht="40.5" customHeight="1">
      <c r="A5" s="34"/>
      <c r="B5" s="36"/>
      <c r="C5" s="34"/>
      <c r="D5" s="31"/>
      <c r="E5" s="27" t="s">
        <v>26</v>
      </c>
      <c r="F5" s="27"/>
      <c r="G5" s="27" t="s">
        <v>27</v>
      </c>
      <c r="H5" s="27"/>
      <c r="I5" s="27" t="s">
        <v>28</v>
      </c>
      <c r="J5" s="27"/>
      <c r="K5" s="38"/>
      <c r="L5" s="24"/>
      <c r="M5" s="24"/>
      <c r="N5" s="26"/>
    </row>
    <row r="6" spans="1:14" ht="51">
      <c r="A6" s="8">
        <v>1</v>
      </c>
      <c r="B6" s="20" t="s">
        <v>18</v>
      </c>
      <c r="C6" s="16" t="s">
        <v>17</v>
      </c>
      <c r="D6" s="21">
        <v>60</v>
      </c>
      <c r="E6" s="22">
        <v>226.44</v>
      </c>
      <c r="F6" s="9">
        <f>D6*E6</f>
        <v>13586.4</v>
      </c>
      <c r="G6" s="22">
        <v>226.44</v>
      </c>
      <c r="H6" s="9">
        <f t="shared" ref="H6:H14" si="0">G6*D6</f>
        <v>13586.4</v>
      </c>
      <c r="I6" s="22">
        <v>227.1</v>
      </c>
      <c r="J6" s="9">
        <f t="shared" ref="J6:J14" si="1">I6*D6</f>
        <v>13626</v>
      </c>
      <c r="K6" s="19">
        <f t="shared" ref="K6:K14" si="2">(E6+G6+I6)/3</f>
        <v>226.66</v>
      </c>
      <c r="L6" s="18">
        <f t="shared" ref="L6:L14" si="3">STDEV(E6,G6,I6)</f>
        <v>0.38105117766515101</v>
      </c>
      <c r="M6" s="18">
        <f t="shared" ref="M6:M14" si="4">L6/K6</f>
        <v>1.6811575825692712E-3</v>
      </c>
      <c r="N6" s="9">
        <f t="shared" ref="N6:N14" si="5">ROUND(K6,2)*D6</f>
        <v>13599.6</v>
      </c>
    </row>
    <row r="7" spans="1:14" ht="39.75" customHeight="1">
      <c r="A7" s="8">
        <v>2</v>
      </c>
      <c r="B7" s="20" t="s">
        <v>19</v>
      </c>
      <c r="C7" s="16" t="s">
        <v>17</v>
      </c>
      <c r="D7" s="21">
        <v>90</v>
      </c>
      <c r="E7" s="22">
        <v>600.74</v>
      </c>
      <c r="F7" s="9">
        <f t="shared" ref="F7:F14" si="6">D7*E7</f>
        <v>54066.6</v>
      </c>
      <c r="G7" s="22">
        <v>600.74</v>
      </c>
      <c r="H7" s="9">
        <f t="shared" si="0"/>
        <v>54066.6</v>
      </c>
      <c r="I7" s="22">
        <v>601.62</v>
      </c>
      <c r="J7" s="9">
        <f t="shared" si="1"/>
        <v>54145.8</v>
      </c>
      <c r="K7" s="19">
        <f t="shared" si="2"/>
        <v>601.0333333333333</v>
      </c>
      <c r="L7" s="18">
        <f t="shared" si="3"/>
        <v>0.50806823688686809</v>
      </c>
      <c r="M7" s="18">
        <f t="shared" si="4"/>
        <v>8.4532455807254418E-4</v>
      </c>
      <c r="N7" s="9">
        <f t="shared" si="5"/>
        <v>54092.7</v>
      </c>
    </row>
    <row r="8" spans="1:14" ht="89.25">
      <c r="A8" s="8">
        <v>3</v>
      </c>
      <c r="B8" s="20" t="s">
        <v>29</v>
      </c>
      <c r="C8" s="16" t="s">
        <v>17</v>
      </c>
      <c r="D8" s="21">
        <v>30</v>
      </c>
      <c r="E8" s="22">
        <v>710.95</v>
      </c>
      <c r="F8" s="9">
        <f t="shared" si="6"/>
        <v>21328.5</v>
      </c>
      <c r="G8" s="22">
        <v>711.5</v>
      </c>
      <c r="H8" s="9">
        <f t="shared" si="0"/>
        <v>21345</v>
      </c>
      <c r="I8" s="22">
        <v>711.61</v>
      </c>
      <c r="J8" s="9">
        <f t="shared" si="1"/>
        <v>21348.3</v>
      </c>
      <c r="K8" s="19">
        <f t="shared" si="2"/>
        <v>711.35333333333335</v>
      </c>
      <c r="L8" s="18">
        <f t="shared" si="3"/>
        <v>0.35360052790305402</v>
      </c>
      <c r="M8" s="18">
        <f t="shared" si="4"/>
        <v>4.9708142400361848E-4</v>
      </c>
      <c r="N8" s="9">
        <f t="shared" si="5"/>
        <v>21340.5</v>
      </c>
    </row>
    <row r="9" spans="1:14" ht="76.5">
      <c r="A9" s="8">
        <v>4</v>
      </c>
      <c r="B9" s="20" t="s">
        <v>20</v>
      </c>
      <c r="C9" s="16" t="s">
        <v>17</v>
      </c>
      <c r="D9" s="21">
        <v>40</v>
      </c>
      <c r="E9" s="22">
        <v>359.18</v>
      </c>
      <c r="F9" s="9">
        <f t="shared" si="6"/>
        <v>14367.2</v>
      </c>
      <c r="G9" s="22">
        <v>359.4</v>
      </c>
      <c r="H9" s="9">
        <f t="shared" si="0"/>
        <v>14376</v>
      </c>
      <c r="I9" s="22">
        <v>360.06</v>
      </c>
      <c r="J9" s="9">
        <f t="shared" si="1"/>
        <v>14402.4</v>
      </c>
      <c r="K9" s="19">
        <f t="shared" si="2"/>
        <v>359.54666666666662</v>
      </c>
      <c r="L9" s="18">
        <f t="shared" si="3"/>
        <v>0.45796651988255138</v>
      </c>
      <c r="M9" s="18">
        <f t="shared" si="4"/>
        <v>1.2737331821994866E-3</v>
      </c>
      <c r="N9" s="9">
        <f t="shared" si="5"/>
        <v>14382</v>
      </c>
    </row>
    <row r="10" spans="1:14" ht="127.5">
      <c r="A10" s="8">
        <v>5</v>
      </c>
      <c r="B10" s="20" t="s">
        <v>21</v>
      </c>
      <c r="C10" s="16" t="s">
        <v>17</v>
      </c>
      <c r="D10" s="21">
        <v>100</v>
      </c>
      <c r="E10" s="22">
        <v>3194.64</v>
      </c>
      <c r="F10" s="9">
        <f t="shared" si="6"/>
        <v>319464</v>
      </c>
      <c r="G10" s="22">
        <v>3194.42</v>
      </c>
      <c r="H10" s="9">
        <f t="shared" si="0"/>
        <v>319442</v>
      </c>
      <c r="I10" s="22">
        <v>3195.3</v>
      </c>
      <c r="J10" s="9">
        <f t="shared" si="1"/>
        <v>319530</v>
      </c>
      <c r="K10" s="19">
        <f t="shared" si="2"/>
        <v>3194.7866666666669</v>
      </c>
      <c r="L10" s="18">
        <f t="shared" si="3"/>
        <v>0.45796651988264242</v>
      </c>
      <c r="M10" s="18">
        <f t="shared" si="4"/>
        <v>1.4334807536944849E-4</v>
      </c>
      <c r="N10" s="9">
        <f t="shared" si="5"/>
        <v>319479</v>
      </c>
    </row>
    <row r="11" spans="1:14" ht="76.5">
      <c r="A11" s="8">
        <v>6</v>
      </c>
      <c r="B11" s="20" t="s">
        <v>22</v>
      </c>
      <c r="C11" s="16" t="s">
        <v>17</v>
      </c>
      <c r="D11" s="21">
        <v>250</v>
      </c>
      <c r="E11" s="22">
        <v>31.57</v>
      </c>
      <c r="F11" s="9">
        <f t="shared" si="6"/>
        <v>7892.5</v>
      </c>
      <c r="G11" s="22">
        <v>32.340000000000003</v>
      </c>
      <c r="H11" s="9">
        <f t="shared" si="0"/>
        <v>8085.0000000000009</v>
      </c>
      <c r="I11" s="22">
        <v>32.450000000000003</v>
      </c>
      <c r="J11" s="9">
        <f t="shared" si="1"/>
        <v>8112.5000000000009</v>
      </c>
      <c r="K11" s="19">
        <f t="shared" si="2"/>
        <v>32.120000000000005</v>
      </c>
      <c r="L11" s="18">
        <f t="shared" si="3"/>
        <v>0.47947888378947573</v>
      </c>
      <c r="M11" s="18">
        <f t="shared" si="4"/>
        <v>1.4927736108016055E-2</v>
      </c>
      <c r="N11" s="9">
        <f t="shared" si="5"/>
        <v>8029.9999999999991</v>
      </c>
    </row>
    <row r="12" spans="1:14" ht="63.75">
      <c r="A12" s="8">
        <v>7</v>
      </c>
      <c r="B12" s="20" t="s">
        <v>23</v>
      </c>
      <c r="C12" s="16" t="s">
        <v>17</v>
      </c>
      <c r="D12" s="21">
        <v>150</v>
      </c>
      <c r="E12" s="22">
        <v>61.67</v>
      </c>
      <c r="F12" s="9">
        <f t="shared" si="6"/>
        <v>9250.5</v>
      </c>
      <c r="G12" s="22">
        <v>61.67</v>
      </c>
      <c r="H12" s="9">
        <f t="shared" si="0"/>
        <v>9250.5</v>
      </c>
      <c r="I12" s="22">
        <v>62.33</v>
      </c>
      <c r="J12" s="9">
        <f t="shared" si="1"/>
        <v>9349.5</v>
      </c>
      <c r="K12" s="19">
        <f t="shared" si="2"/>
        <v>61.890000000000008</v>
      </c>
      <c r="L12" s="18">
        <f t="shared" si="3"/>
        <v>0.38105117766515101</v>
      </c>
      <c r="M12" s="18">
        <f t="shared" si="4"/>
        <v>6.1569102870439648E-3</v>
      </c>
      <c r="N12" s="9">
        <f t="shared" si="5"/>
        <v>9283.5</v>
      </c>
    </row>
    <row r="13" spans="1:14" ht="25.5">
      <c r="A13" s="8">
        <v>8</v>
      </c>
      <c r="B13" s="20" t="s">
        <v>24</v>
      </c>
      <c r="C13" s="16" t="s">
        <v>17</v>
      </c>
      <c r="D13" s="21">
        <v>15</v>
      </c>
      <c r="E13" s="22">
        <v>384.48</v>
      </c>
      <c r="F13" s="9">
        <f t="shared" si="6"/>
        <v>5767.2000000000007</v>
      </c>
      <c r="G13" s="22">
        <v>384.48</v>
      </c>
      <c r="H13" s="9">
        <f t="shared" si="0"/>
        <v>5767.2000000000007</v>
      </c>
      <c r="I13" s="22">
        <v>385.36</v>
      </c>
      <c r="J13" s="9">
        <f t="shared" si="1"/>
        <v>5780.4000000000005</v>
      </c>
      <c r="K13" s="19">
        <f t="shared" si="2"/>
        <v>384.77333333333337</v>
      </c>
      <c r="L13" s="18">
        <f t="shared" si="3"/>
        <v>0.50806823688686809</v>
      </c>
      <c r="M13" s="18">
        <f t="shared" si="4"/>
        <v>1.3204351572012995E-3</v>
      </c>
      <c r="N13" s="9">
        <f t="shared" si="5"/>
        <v>5771.5499999999993</v>
      </c>
    </row>
    <row r="14" spans="1:14" ht="25.5">
      <c r="A14" s="8">
        <v>9</v>
      </c>
      <c r="B14" s="20" t="s">
        <v>25</v>
      </c>
      <c r="C14" s="16" t="s">
        <v>17</v>
      </c>
      <c r="D14" s="21">
        <v>30</v>
      </c>
      <c r="E14" s="22">
        <v>486.97</v>
      </c>
      <c r="F14" s="9">
        <f t="shared" si="6"/>
        <v>14609.1</v>
      </c>
      <c r="G14" s="22">
        <v>487.52</v>
      </c>
      <c r="H14" s="9">
        <f t="shared" si="0"/>
        <v>14625.599999999999</v>
      </c>
      <c r="I14" s="22">
        <v>487.63</v>
      </c>
      <c r="J14" s="9">
        <f t="shared" si="1"/>
        <v>14628.9</v>
      </c>
      <c r="K14" s="19">
        <f t="shared" si="2"/>
        <v>487.37333333333328</v>
      </c>
      <c r="L14" s="18">
        <f t="shared" si="3"/>
        <v>0.35360052790305407</v>
      </c>
      <c r="M14" s="18">
        <f t="shared" si="4"/>
        <v>7.2552292815169909E-4</v>
      </c>
      <c r="N14" s="9">
        <f t="shared" si="5"/>
        <v>14621.1</v>
      </c>
    </row>
    <row r="15" spans="1:14">
      <c r="A15" s="10"/>
      <c r="B15" s="14" t="s">
        <v>10</v>
      </c>
      <c r="C15" s="11"/>
      <c r="D15" s="12"/>
      <c r="E15" s="13"/>
      <c r="F15" s="17">
        <f>SUM(F6:F14)</f>
        <v>460332</v>
      </c>
      <c r="G15" s="13"/>
      <c r="H15" s="17">
        <f>SUM(H6:H14)</f>
        <v>460544.3</v>
      </c>
      <c r="I15" s="13"/>
      <c r="J15" s="17">
        <f>SUM(J6:J14)</f>
        <v>460923.80000000005</v>
      </c>
      <c r="K15" s="13"/>
      <c r="L15" s="13"/>
      <c r="M15" s="13"/>
      <c r="N15" s="17">
        <f>SUM(N6:N14)</f>
        <v>460599.94999999995</v>
      </c>
    </row>
    <row r="18" spans="1:14" ht="15.75">
      <c r="A18" s="6"/>
      <c r="B18" s="29" t="s">
        <v>16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</sheetData>
  <mergeCells count="16">
    <mergeCell ref="A1:N1"/>
    <mergeCell ref="B18:N18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2022-11-22T12:01:55Z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