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4370" windowHeight="6510"/>
  </bookViews>
  <sheets>
    <sheet name="Расчет НМЦ" sheetId="5" r:id="rId1"/>
  </sheets>
  <definedNames>
    <definedName name="_xlnm.Print_Area" localSheetId="0">'Расчет НМЦ'!$A$1:$L$15</definedName>
  </definedNames>
  <calcPr calcId="125725" concurrentCalc="0"/>
</workbook>
</file>

<file path=xl/calcChain.xml><?xml version="1.0" encoding="utf-8"?>
<calcChain xmlns="http://schemas.openxmlformats.org/spreadsheetml/2006/main">
  <c r="N10" i="5"/>
  <c r="N11"/>
  <c r="N8"/>
  <c r="N9"/>
  <c r="N12"/>
  <c r="O10"/>
  <c r="O11"/>
  <c r="O8"/>
  <c r="O9"/>
  <c r="O12"/>
  <c r="M10"/>
  <c r="M11"/>
  <c r="M8"/>
  <c r="M9"/>
  <c r="M12"/>
  <c r="I10"/>
  <c r="L10"/>
  <c r="I11"/>
  <c r="L11"/>
  <c r="I8"/>
  <c r="L8"/>
  <c r="I9"/>
  <c r="L9"/>
  <c r="L12"/>
  <c r="J10"/>
  <c r="K10"/>
  <c r="J9"/>
  <c r="K9"/>
  <c r="J8"/>
  <c r="K8"/>
  <c r="P12"/>
  <c r="J11"/>
  <c r="K11"/>
</calcChain>
</file>

<file path=xl/sharedStrings.xml><?xml version="1.0" encoding="utf-8"?>
<sst xmlns="http://schemas.openxmlformats.org/spreadsheetml/2006/main" count="36" uniqueCount="34">
  <si>
    <t>Среднее квадратичное отклонение</t>
  </si>
  <si>
    <t>Количество источников ценовой информации</t>
  </si>
  <si>
    <r>
      <t>Средняя арифметическая цена за единицу     &lt;</t>
    </r>
    <r>
      <rPr>
        <i/>
        <sz val="10"/>
        <color indexed="8"/>
        <rFont val="Times New Roman"/>
        <family val="1"/>
        <charset val="204"/>
      </rPr>
      <t>ц</t>
    </r>
    <r>
      <rPr>
        <sz val="10"/>
        <color indexed="8"/>
        <rFont val="Times New Roman"/>
        <family val="1"/>
        <charset val="204"/>
      </rPr>
      <t xml:space="preserve">&gt; </t>
    </r>
  </si>
  <si>
    <t>Однородность совокупности значений выявленных цен, используемых в расчете НМЦК</t>
  </si>
  <si>
    <t>НМЦК, определяемая методом сопоставимых рыночных цен (анализа рынка)</t>
  </si>
  <si>
    <t>Основные характеристики объекта закупки:</t>
  </si>
  <si>
    <t>Цены поставщиков (исполнителей, подрядчиков) за единицу товара (работы, услуги), рублей</t>
  </si>
  <si>
    <t>№ пп</t>
  </si>
  <si>
    <t>В соответствии с техническим заданием</t>
  </si>
  <si>
    <t>Наименование</t>
  </si>
  <si>
    <t xml:space="preserve">Кол-во </t>
  </si>
  <si>
    <t>Поставщик № 1</t>
  </si>
  <si>
    <t>Поставщик № 2</t>
  </si>
  <si>
    <t>Поставщик № 3</t>
  </si>
  <si>
    <r>
      <t xml:space="preserve">Расчет НМЦК по формуле                             v - количество (объем) закупаемого товара (работы, услуги);
</t>
    </r>
    <r>
      <rPr>
        <i/>
        <sz val="10"/>
        <color indexed="8"/>
        <rFont val="Times New Roman"/>
        <family val="1"/>
        <charset val="204"/>
      </rPr>
      <t>n</t>
    </r>
    <r>
      <rPr>
        <sz val="10"/>
        <color indexed="8"/>
        <rFont val="Times New Roman"/>
        <family val="1"/>
        <charset val="204"/>
      </rPr>
      <t xml:space="preserve"> - количество значений, используемых в расчете;
</t>
    </r>
    <r>
      <rPr>
        <i/>
        <sz val="10"/>
        <color indexed="8"/>
        <rFont val="Times New Roman"/>
        <family val="1"/>
        <charset val="204"/>
      </rPr>
      <t>i</t>
    </r>
    <r>
      <rPr>
        <sz val="10"/>
        <color indexed="8"/>
        <rFont val="Times New Roman"/>
        <family val="1"/>
        <charset val="204"/>
      </rPr>
      <t xml:space="preserve"> - номер источника ценовой информации;
     - цена единицы</t>
    </r>
  </si>
  <si>
    <t>Ед. изм.</t>
  </si>
  <si>
    <t>Итого</t>
  </si>
  <si>
    <t>Метод сопоставимых рыночных цен (анализ рынка)</t>
  </si>
  <si>
    <t>Предмет договора:</t>
  </si>
  <si>
    <t>ОБОСНОВАНИЕ НАЧАЛЬНОЙ (МАКСИМАЛЬНОЙ) ЦЕНЫ ДОГОВОРА</t>
  </si>
  <si>
    <r>
      <t xml:space="preserve">Коэффициент вариации цен V (%)           </t>
    </r>
    <r>
      <rPr>
        <i/>
        <sz val="10"/>
        <color indexed="8"/>
        <rFont val="Times New Roman"/>
        <family val="1"/>
        <charset val="204"/>
      </rPr>
      <t xml:space="preserve">         (не должен превышать 33%)</t>
    </r>
  </si>
  <si>
    <t>Предложение № 1</t>
  </si>
  <si>
    <t>Предложение № 2</t>
  </si>
  <si>
    <t>Предложение № 3</t>
  </si>
  <si>
    <t>Используемый метод определения НМЦК:</t>
  </si>
  <si>
    <t>Руководитель отдела, Лебедев Антон Сергеевич, 8 (917) 580 39 61 _______________________________</t>
  </si>
  <si>
    <t xml:space="preserve">Оказание услуг по передаче неисключительных (пользовательских) лицензионных прав на программное обеспечение для ЭВМ «Автоматизированная система расчетов за услуги связи» </t>
  </si>
  <si>
    <t>усл</t>
  </si>
  <si>
    <t>мес</t>
  </si>
  <si>
    <t>Внедрение программного обеспечения для ЭВМ «Автоматизированная система расчетов за услуги связи» на оборудовании Заказчика</t>
  </si>
  <si>
    <t>Сопровождение проекта внедрения программного обеспечения для ЭВМ «Автоматизированная система расчетов за услуги связи»</t>
  </si>
  <si>
    <t>Передача неисключительных (пользовательских) лицензионных прав на программное обеспечение для ЭВМ «Автоматизированная система расчетов за услуги связи»
(Право использовать программу предоставляется на условиях простой (неисключительной) лицензии на территории Московской области на срок: бессрочно)</t>
  </si>
  <si>
    <t>Техническая поддержка программного обеспечения для ЭВМ «Автоматизированная система расчетов за услуги связи»</t>
  </si>
  <si>
    <t>Итого: 1 637 333,31 (Один миллион шестьсот тридцать семь тысяч триста тридцать три) рубля 31 копейка</t>
  </si>
</sst>
</file>

<file path=xl/styles.xml><?xml version="1.0" encoding="utf-8"?>
<styleSheet xmlns="http://schemas.openxmlformats.org/spreadsheetml/2006/main">
  <numFmts count="1">
    <numFmt numFmtId="164" formatCode="_-* #,##0.00_р_._-;\-* #,##0.00_р_._-;_-* &quot;-&quot;??_р_._-;_-@_-"/>
  </numFmts>
  <fonts count="11">
    <font>
      <sz val="11"/>
      <color indexed="8"/>
      <name val="Calibri"/>
      <family val="2"/>
      <charset val="204"/>
    </font>
    <font>
      <sz val="10"/>
      <name val="Arial"/>
      <family val="2"/>
      <charset val="204"/>
    </font>
    <font>
      <sz val="10"/>
      <color indexed="8"/>
      <name val="Times New Roman"/>
      <family val="1"/>
      <charset val="204"/>
    </font>
    <font>
      <sz val="12"/>
      <color indexed="8"/>
      <name val="Times New Roman"/>
      <family val="1"/>
      <charset val="204"/>
    </font>
    <font>
      <i/>
      <sz val="10"/>
      <color indexed="8"/>
      <name val="Times New Roman"/>
      <family val="1"/>
      <charset val="204"/>
    </font>
    <font>
      <sz val="10"/>
      <name val="Times New Roman"/>
      <family val="1"/>
      <charset val="204"/>
    </font>
    <font>
      <sz val="12"/>
      <name val="Times New Roman"/>
      <family val="1"/>
      <charset val="204"/>
    </font>
    <font>
      <sz val="12"/>
      <color rgb="FF00000A"/>
      <name val="Times New Roman"/>
      <family val="1"/>
      <charset val="204"/>
    </font>
    <font>
      <b/>
      <sz val="12"/>
      <color indexed="8"/>
      <name val="Times New Roman"/>
      <family val="1"/>
      <charset val="204"/>
    </font>
    <font>
      <sz val="8"/>
      <color indexed="8"/>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ill="0" applyBorder="0" applyAlignment="0" applyProtection="0"/>
  </cellStyleXfs>
  <cellXfs count="47">
    <xf numFmtId="0" fontId="0" fillId="0" borderId="0" xfId="0"/>
    <xf numFmtId="0" fontId="2"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3" fillId="0" borderId="0" xfId="0" applyFont="1" applyFill="1" applyBorder="1" applyAlignment="1">
      <alignment horizontal="right" vertical="center" wrapText="1"/>
    </xf>
    <xf numFmtId="0" fontId="3" fillId="0" borderId="0" xfId="0" applyFont="1" applyFill="1" applyBorder="1" applyAlignment="1">
      <alignment horizontal="justify" vertical="center"/>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vertical="center" wrapText="1"/>
    </xf>
    <xf numFmtId="0" fontId="3" fillId="0" borderId="0" xfId="0" applyFont="1" applyFill="1"/>
    <xf numFmtId="0" fontId="3" fillId="0" borderId="0" xfId="0" applyFont="1" applyFill="1" applyAlignment="1">
      <alignment horizontal="center" vertical="top"/>
    </xf>
    <xf numFmtId="0" fontId="3" fillId="0" borderId="0" xfId="0" applyFont="1" applyFill="1" applyBorder="1"/>
    <xf numFmtId="164" fontId="6" fillId="0" borderId="0" xfId="1" applyFont="1" applyFill="1" applyBorder="1"/>
    <xf numFmtId="164" fontId="6" fillId="0" borderId="0" xfId="1" applyFont="1" applyFill="1"/>
    <xf numFmtId="4"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 fontId="9" fillId="0" borderId="0" xfId="0" applyNumberFormat="1" applyFont="1" applyFill="1" applyAlignment="1">
      <alignment horizontal="center" vertical="top"/>
    </xf>
    <xf numFmtId="0" fontId="3" fillId="0" borderId="3" xfId="0" applyFont="1" applyFill="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Fill="1"/>
    <xf numFmtId="0" fontId="9" fillId="0" borderId="1" xfId="0" applyFont="1" applyFill="1" applyBorder="1" applyAlignment="1">
      <alignment vertical="center" wrapText="1"/>
    </xf>
    <xf numFmtId="4" fontId="9" fillId="0" borderId="1" xfId="0" applyNumberFormat="1" applyFont="1" applyFill="1" applyBorder="1" applyAlignment="1">
      <alignment horizontal="center" vertical="top"/>
    </xf>
    <xf numFmtId="0" fontId="9" fillId="0" borderId="0" xfId="0" applyFont="1" applyFill="1" applyAlignment="1">
      <alignment horizontal="center" vertical="top"/>
    </xf>
    <xf numFmtId="4" fontId="9" fillId="0" borderId="0" xfId="0" applyNumberFormat="1" applyFont="1" applyFill="1" applyBorder="1" applyAlignment="1">
      <alignment horizontal="center" vertical="top"/>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2" fontId="2" fillId="0" borderId="1" xfId="0" applyNumberFormat="1" applyFont="1" applyFill="1" applyBorder="1" applyAlignment="1">
      <alignment horizontal="center" vertical="top"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10</xdr:col>
      <xdr:colOff>19050</xdr:colOff>
      <xdr:row>6</xdr:row>
      <xdr:rowOff>952500</xdr:rowOff>
    </xdr:from>
    <xdr:to>
      <xdr:col>11</xdr:col>
      <xdr:colOff>0</xdr:colOff>
      <xdr:row>6</xdr:row>
      <xdr:rowOff>1304925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639425" y="3143250"/>
          <a:ext cx="1333500" cy="352425"/>
        </a:xfrm>
        <a:prstGeom prst="rect">
          <a:avLst/>
        </a:prstGeom>
        <a:noFill/>
        <a:ln w="9525">
          <a:noFill/>
          <a:round/>
          <a:headEnd/>
          <a:tailEnd/>
        </a:ln>
      </xdr:spPr>
    </xdr:pic>
    <xdr:clientData/>
  </xdr:twoCellAnchor>
  <xdr:twoCellAnchor>
    <xdr:from>
      <xdr:col>9</xdr:col>
      <xdr:colOff>47625</xdr:colOff>
      <xdr:row>6</xdr:row>
      <xdr:rowOff>923925</xdr:rowOff>
    </xdr:from>
    <xdr:to>
      <xdr:col>10</xdr:col>
      <xdr:colOff>19050</xdr:colOff>
      <xdr:row>6</xdr:row>
      <xdr:rowOff>1362075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639300" y="3114675"/>
          <a:ext cx="1000125" cy="438150"/>
        </a:xfrm>
        <a:prstGeom prst="rect">
          <a:avLst/>
        </a:prstGeom>
        <a:noFill/>
        <a:ln w="9525">
          <a:noFill/>
          <a:round/>
          <a:headEnd/>
          <a:tailEnd/>
        </a:ln>
      </xdr:spPr>
    </xdr:pic>
    <xdr:clientData/>
  </xdr:twoCellAnchor>
  <xdr:twoCellAnchor>
    <xdr:from>
      <xdr:col>11</xdr:col>
      <xdr:colOff>66674</xdr:colOff>
      <xdr:row>6</xdr:row>
      <xdr:rowOff>1409700</xdr:rowOff>
    </xdr:from>
    <xdr:to>
      <xdr:col>11</xdr:col>
      <xdr:colOff>1571625</xdr:colOff>
      <xdr:row>6</xdr:row>
      <xdr:rowOff>1733550</xdr:rowOff>
    </xdr:to>
    <xdr:pic>
      <xdr:nvPicPr>
        <xdr:cNvPr id="4"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2039599" y="3600450"/>
          <a:ext cx="1504951" cy="323850"/>
        </a:xfrm>
        <a:prstGeom prst="rect">
          <a:avLst/>
        </a:prstGeom>
        <a:noFill/>
        <a:ln w="9525">
          <a:noFill/>
          <a:round/>
          <a:headEnd/>
          <a:tailEnd/>
        </a:ln>
      </xdr:spPr>
    </xdr:pic>
    <xdr:clientData/>
  </xdr:twoCellAnchor>
  <xdr:twoCellAnchor>
    <xdr:from>
      <xdr:col>11</xdr:col>
      <xdr:colOff>247650</xdr:colOff>
      <xdr:row>6</xdr:row>
      <xdr:rowOff>1247775</xdr:rowOff>
    </xdr:from>
    <xdr:to>
      <xdr:col>11</xdr:col>
      <xdr:colOff>400050</xdr:colOff>
      <xdr:row>6</xdr:row>
      <xdr:rowOff>1476375</xdr:rowOff>
    </xdr:to>
    <xdr:pic>
      <xdr:nvPicPr>
        <xdr:cNvPr id="5"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2220575" y="3438525"/>
          <a:ext cx="152400" cy="2286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4"/>
  <sheetViews>
    <sheetView tabSelected="1" view="pageBreakPreview" topLeftCell="A4" zoomScale="85" zoomScaleNormal="100" zoomScaleSheetLayoutView="85" workbookViewId="0">
      <selection activeCell="O7" sqref="O7"/>
    </sheetView>
  </sheetViews>
  <sheetFormatPr defaultColWidth="9.140625" defaultRowHeight="15.75"/>
  <cols>
    <col min="1" max="1" width="9.42578125" style="10" customWidth="1"/>
    <col min="2" max="2" width="11.5703125" style="10" customWidth="1"/>
    <col min="3" max="3" width="60.42578125" style="10" customWidth="1"/>
    <col min="4" max="4" width="11.42578125" style="10" customWidth="1"/>
    <col min="5" max="5" width="10.42578125" style="10" customWidth="1"/>
    <col min="6" max="6" width="17.42578125" style="10" customWidth="1"/>
    <col min="7" max="8" width="18.140625" style="10" customWidth="1"/>
    <col min="9" max="9" width="15.5703125" style="10" customWidth="1"/>
    <col min="10" max="10" width="15.42578125" style="10" customWidth="1"/>
    <col min="11" max="11" width="20.28515625" style="10" customWidth="1"/>
    <col min="12" max="12" width="25.7109375" style="10" customWidth="1"/>
    <col min="13" max="16" width="14.28515625" style="23" customWidth="1"/>
    <col min="17" max="16384" width="9.140625" style="10"/>
  </cols>
  <sheetData>
    <row r="1" spans="1:16" ht="24" customHeight="1">
      <c r="A1" s="37" t="s">
        <v>19</v>
      </c>
      <c r="B1" s="37"/>
      <c r="C1" s="37"/>
      <c r="D1" s="37"/>
      <c r="E1" s="37"/>
      <c r="F1" s="37"/>
      <c r="G1" s="37"/>
      <c r="H1" s="37"/>
      <c r="I1" s="37"/>
      <c r="J1" s="37"/>
      <c r="K1" s="37"/>
      <c r="L1" s="37"/>
    </row>
    <row r="2" spans="1:16" ht="18.75" customHeight="1">
      <c r="A2" s="32"/>
      <c r="B2" s="32"/>
      <c r="C2" s="32"/>
      <c r="D2" s="32"/>
      <c r="E2" s="32"/>
      <c r="F2" s="32"/>
      <c r="G2" s="32"/>
      <c r="H2" s="32"/>
      <c r="I2" s="32"/>
      <c r="J2" s="32"/>
      <c r="K2" s="32"/>
      <c r="L2" s="32"/>
    </row>
    <row r="3" spans="1:16" ht="37.5" customHeight="1">
      <c r="A3" s="36" t="s">
        <v>18</v>
      </c>
      <c r="B3" s="36"/>
      <c r="C3" s="36"/>
      <c r="D3" s="36"/>
      <c r="E3" s="36"/>
      <c r="F3" s="36"/>
      <c r="G3" s="38" t="s">
        <v>26</v>
      </c>
      <c r="H3" s="38"/>
      <c r="I3" s="38"/>
      <c r="J3" s="38"/>
      <c r="K3" s="38"/>
      <c r="L3" s="38"/>
    </row>
    <row r="4" spans="1:16" ht="21" customHeight="1">
      <c r="A4" s="36" t="s">
        <v>5</v>
      </c>
      <c r="B4" s="36"/>
      <c r="C4" s="36"/>
      <c r="D4" s="36"/>
      <c r="E4" s="36"/>
      <c r="F4" s="36"/>
      <c r="G4" s="38" t="s">
        <v>8</v>
      </c>
      <c r="H4" s="38"/>
      <c r="I4" s="38"/>
      <c r="J4" s="38"/>
      <c r="K4" s="38"/>
      <c r="L4" s="38"/>
    </row>
    <row r="5" spans="1:16" ht="32.25" customHeight="1">
      <c r="A5" s="35" t="s">
        <v>24</v>
      </c>
      <c r="B5" s="35"/>
      <c r="C5" s="35"/>
      <c r="D5" s="35"/>
      <c r="E5" s="35"/>
      <c r="F5" s="35"/>
      <c r="G5" s="36" t="s">
        <v>17</v>
      </c>
      <c r="H5" s="36"/>
      <c r="I5" s="36"/>
      <c r="J5" s="36"/>
      <c r="K5" s="36"/>
      <c r="L5" s="36"/>
    </row>
    <row r="6" spans="1:16" ht="39" customHeight="1">
      <c r="A6" s="45" t="s">
        <v>7</v>
      </c>
      <c r="B6" s="45" t="s">
        <v>1</v>
      </c>
      <c r="C6" s="45" t="s">
        <v>9</v>
      </c>
      <c r="D6" s="45" t="s">
        <v>10</v>
      </c>
      <c r="E6" s="45" t="s">
        <v>15</v>
      </c>
      <c r="F6" s="45" t="s">
        <v>6</v>
      </c>
      <c r="G6" s="45"/>
      <c r="H6" s="45"/>
      <c r="I6" s="40" t="s">
        <v>3</v>
      </c>
      <c r="J6" s="40"/>
      <c r="K6" s="40"/>
      <c r="L6" s="1" t="s">
        <v>4</v>
      </c>
    </row>
    <row r="7" spans="1:16" ht="139.5" customHeight="1">
      <c r="A7" s="45"/>
      <c r="B7" s="45"/>
      <c r="C7" s="46"/>
      <c r="D7" s="46"/>
      <c r="E7" s="46"/>
      <c r="F7" s="2" t="s">
        <v>21</v>
      </c>
      <c r="G7" s="2" t="s">
        <v>22</v>
      </c>
      <c r="H7" s="2" t="s">
        <v>23</v>
      </c>
      <c r="I7" s="31" t="s">
        <v>2</v>
      </c>
      <c r="J7" s="1" t="s">
        <v>0</v>
      </c>
      <c r="K7" s="1" t="s">
        <v>20</v>
      </c>
      <c r="L7" s="1" t="s">
        <v>14</v>
      </c>
      <c r="M7" s="24" t="s">
        <v>11</v>
      </c>
      <c r="N7" s="24" t="s">
        <v>12</v>
      </c>
      <c r="O7" s="24" t="s">
        <v>13</v>
      </c>
    </row>
    <row r="8" spans="1:16" s="11" customFormat="1" ht="113.25" customHeight="1">
      <c r="A8" s="17">
        <v>1</v>
      </c>
      <c r="B8" s="19">
        <v>3</v>
      </c>
      <c r="C8" s="34" t="s">
        <v>31</v>
      </c>
      <c r="D8" s="22">
        <v>1</v>
      </c>
      <c r="E8" s="22" t="s">
        <v>27</v>
      </c>
      <c r="F8" s="21">
        <v>475000</v>
      </c>
      <c r="G8" s="20">
        <v>500000</v>
      </c>
      <c r="H8" s="20">
        <v>550000</v>
      </c>
      <c r="I8" s="3">
        <f t="shared" ref="I8:I10" si="0">ROUND((F8+G8+H8)/3,2)</f>
        <v>508333.33</v>
      </c>
      <c r="J8" s="4">
        <f t="shared" ref="J8:J10" si="1">SQRT((POWER(F8-I8,2)+POWER(G8-I8,2)+POWER(H8-I8,2)/(B8-1)))</f>
        <v>45261.583845710156</v>
      </c>
      <c r="K8" s="4">
        <f t="shared" ref="K8:K10" si="2">ROUND(J8/I8*100,2)</f>
        <v>8.9</v>
      </c>
      <c r="L8" s="3">
        <f t="shared" ref="L8:L10" si="3">ROUND(I8*D8,2)</f>
        <v>508333.33</v>
      </c>
      <c r="M8" s="25">
        <f t="shared" ref="M8:M10" si="4">ROUND(D8*F8,2)</f>
        <v>475000</v>
      </c>
      <c r="N8" s="25">
        <f t="shared" ref="N8:N10" si="5">ROUND(D8*G8,2)</f>
        <v>500000</v>
      </c>
      <c r="O8" s="25">
        <f t="shared" ref="O8:O10" si="6">ROUND(D8*H8,2)</f>
        <v>550000</v>
      </c>
      <c r="P8" s="26"/>
    </row>
    <row r="9" spans="1:16" s="11" customFormat="1" ht="67.5" customHeight="1">
      <c r="A9" s="17">
        <v>2</v>
      </c>
      <c r="B9" s="19">
        <v>3</v>
      </c>
      <c r="C9" s="34" t="s">
        <v>29</v>
      </c>
      <c r="D9" s="22">
        <v>1</v>
      </c>
      <c r="E9" s="22" t="s">
        <v>28</v>
      </c>
      <c r="F9" s="21">
        <v>597000</v>
      </c>
      <c r="G9" s="20">
        <v>775000</v>
      </c>
      <c r="H9" s="20">
        <v>785000</v>
      </c>
      <c r="I9" s="3">
        <f t="shared" si="0"/>
        <v>719000</v>
      </c>
      <c r="J9" s="4">
        <f t="shared" si="1"/>
        <v>142119.66788590522</v>
      </c>
      <c r="K9" s="4">
        <f t="shared" si="2"/>
        <v>19.77</v>
      </c>
      <c r="L9" s="3">
        <f t="shared" si="3"/>
        <v>719000</v>
      </c>
      <c r="M9" s="25">
        <f t="shared" si="4"/>
        <v>597000</v>
      </c>
      <c r="N9" s="25">
        <f t="shared" si="5"/>
        <v>775000</v>
      </c>
      <c r="O9" s="25">
        <f t="shared" si="6"/>
        <v>785000</v>
      </c>
      <c r="P9" s="26"/>
    </row>
    <row r="10" spans="1:16" s="11" customFormat="1" ht="67.5" customHeight="1">
      <c r="A10" s="17">
        <v>3</v>
      </c>
      <c r="B10" s="19">
        <v>3</v>
      </c>
      <c r="C10" s="34" t="s">
        <v>30</v>
      </c>
      <c r="D10" s="22">
        <v>4</v>
      </c>
      <c r="E10" s="22" t="s">
        <v>28</v>
      </c>
      <c r="F10" s="21">
        <v>31000</v>
      </c>
      <c r="G10" s="20">
        <v>50000</v>
      </c>
      <c r="H10" s="20">
        <v>45000</v>
      </c>
      <c r="I10" s="3">
        <f t="shared" si="0"/>
        <v>42000</v>
      </c>
      <c r="J10" s="4">
        <f t="shared" si="1"/>
        <v>13765.899897936204</v>
      </c>
      <c r="K10" s="4">
        <f t="shared" si="2"/>
        <v>32.78</v>
      </c>
      <c r="L10" s="3">
        <f t="shared" si="3"/>
        <v>168000</v>
      </c>
      <c r="M10" s="25">
        <f t="shared" si="4"/>
        <v>124000</v>
      </c>
      <c r="N10" s="25">
        <f t="shared" si="5"/>
        <v>200000</v>
      </c>
      <c r="O10" s="25">
        <f t="shared" si="6"/>
        <v>180000</v>
      </c>
      <c r="P10" s="26"/>
    </row>
    <row r="11" spans="1:16" s="11" customFormat="1" ht="67.5" customHeight="1">
      <c r="A11" s="17">
        <v>4</v>
      </c>
      <c r="B11" s="19">
        <v>3</v>
      </c>
      <c r="C11" s="34" t="s">
        <v>32</v>
      </c>
      <c r="D11" s="22">
        <v>6</v>
      </c>
      <c r="E11" s="22" t="s">
        <v>28</v>
      </c>
      <c r="F11" s="21">
        <v>31000</v>
      </c>
      <c r="G11" s="20">
        <v>43000</v>
      </c>
      <c r="H11" s="20">
        <v>47000</v>
      </c>
      <c r="I11" s="3">
        <f>ROUND((F11+G11+H11)/3,2)</f>
        <v>40333.33</v>
      </c>
      <c r="J11" s="4">
        <f>SQRT((POWER(F11-I11,2)+POWER(G11-I11,2)+POWER(H11-I11,2)/(B11-1)))</f>
        <v>10790.94167449023</v>
      </c>
      <c r="K11" s="4">
        <f>ROUND(J11/I11*100,2)</f>
        <v>26.75</v>
      </c>
      <c r="L11" s="3">
        <f>ROUND(I11*D11,2)</f>
        <v>241999.98</v>
      </c>
      <c r="M11" s="25">
        <f>ROUND(D11*F11,2)</f>
        <v>186000</v>
      </c>
      <c r="N11" s="25">
        <f>ROUND(D11*G11,2)</f>
        <v>258000</v>
      </c>
      <c r="O11" s="25">
        <f>ROUND(D11*H11,2)</f>
        <v>282000</v>
      </c>
      <c r="P11" s="26"/>
    </row>
    <row r="12" spans="1:16" s="11" customFormat="1" ht="28.5" customHeight="1">
      <c r="A12" s="41" t="s">
        <v>16</v>
      </c>
      <c r="B12" s="41"/>
      <c r="C12" s="42"/>
      <c r="D12" s="42"/>
      <c r="E12" s="42"/>
      <c r="F12" s="41"/>
      <c r="G12" s="41"/>
      <c r="H12" s="41"/>
      <c r="I12" s="15"/>
      <c r="J12" s="16"/>
      <c r="K12" s="16"/>
      <c r="L12" s="15">
        <f>ROUND(SUM(L8:L11),2)</f>
        <v>1637333.31</v>
      </c>
      <c r="M12" s="25">
        <f>SUM(M8:M11)</f>
        <v>1382000</v>
      </c>
      <c r="N12" s="25">
        <f t="shared" ref="N12:O12" si="7">SUM(N8:N11)</f>
        <v>1733000</v>
      </c>
      <c r="O12" s="25">
        <f t="shared" si="7"/>
        <v>1797000</v>
      </c>
      <c r="P12" s="18">
        <f>ROUND((M12+N12+O12)/3,2)</f>
        <v>1637333.33</v>
      </c>
    </row>
    <row r="13" spans="1:16" s="11" customFormat="1" ht="28.5" customHeight="1">
      <c r="A13" s="36" t="s">
        <v>33</v>
      </c>
      <c r="B13" s="36"/>
      <c r="C13" s="36"/>
      <c r="D13" s="36"/>
      <c r="E13" s="36"/>
      <c r="F13" s="36"/>
      <c r="G13" s="36"/>
      <c r="H13" s="36"/>
      <c r="I13" s="36"/>
      <c r="J13" s="36"/>
      <c r="K13" s="36"/>
      <c r="L13" s="36"/>
      <c r="M13" s="27"/>
      <c r="N13" s="27"/>
      <c r="O13" s="27"/>
      <c r="P13" s="18"/>
    </row>
    <row r="14" spans="1:16" s="11" customFormat="1" ht="15" customHeight="1">
      <c r="A14" s="43"/>
      <c r="B14" s="43"/>
      <c r="C14" s="43"/>
      <c r="D14" s="43"/>
      <c r="E14" s="43"/>
      <c r="F14" s="43"/>
      <c r="G14" s="43"/>
      <c r="H14" s="43"/>
      <c r="I14" s="43"/>
      <c r="J14" s="43"/>
      <c r="K14" s="43"/>
      <c r="L14" s="43"/>
      <c r="M14" s="27"/>
      <c r="N14" s="27"/>
      <c r="O14" s="27"/>
      <c r="P14" s="18"/>
    </row>
    <row r="15" spans="1:16" ht="31.5" customHeight="1">
      <c r="A15" s="36" t="s">
        <v>25</v>
      </c>
      <c r="B15" s="36"/>
      <c r="C15" s="36"/>
      <c r="D15" s="36"/>
      <c r="E15" s="36"/>
      <c r="F15" s="36"/>
      <c r="G15" s="36"/>
      <c r="H15" s="36"/>
      <c r="I15" s="36"/>
      <c r="J15" s="33">
        <v>44123</v>
      </c>
      <c r="K15" s="12"/>
      <c r="L15" s="12"/>
    </row>
    <row r="16" spans="1:16" ht="23.25" customHeight="1">
      <c r="A16" s="29"/>
      <c r="B16" s="9"/>
      <c r="C16" s="9"/>
      <c r="D16" s="9"/>
      <c r="E16" s="9"/>
      <c r="F16" s="9"/>
      <c r="G16" s="9"/>
      <c r="H16" s="30"/>
      <c r="I16" s="12"/>
      <c r="J16" s="12"/>
      <c r="K16" s="12"/>
      <c r="L16" s="12"/>
    </row>
    <row r="17" spans="1:12" ht="31.5" customHeight="1">
      <c r="A17" s="29"/>
      <c r="B17" s="5"/>
      <c r="C17" s="5"/>
      <c r="D17" s="5"/>
      <c r="E17" s="5"/>
      <c r="F17" s="44"/>
      <c r="G17" s="44"/>
      <c r="H17" s="29"/>
      <c r="I17" s="12"/>
      <c r="J17" s="12"/>
      <c r="K17" s="12"/>
      <c r="L17" s="12"/>
    </row>
    <row r="18" spans="1:12" ht="15.75" customHeight="1">
      <c r="A18" s="36"/>
      <c r="B18" s="36"/>
      <c r="C18" s="36"/>
      <c r="D18" s="36"/>
      <c r="E18" s="36"/>
      <c r="F18" s="36"/>
      <c r="G18" s="36"/>
      <c r="H18" s="30"/>
      <c r="I18" s="12"/>
      <c r="J18" s="12"/>
      <c r="K18" s="12"/>
      <c r="L18" s="12"/>
    </row>
    <row r="19" spans="1:12">
      <c r="A19" s="6"/>
      <c r="B19" s="12"/>
      <c r="C19" s="12"/>
      <c r="D19" s="12"/>
      <c r="E19" s="12"/>
      <c r="F19" s="12"/>
      <c r="G19" s="12"/>
      <c r="H19" s="12"/>
      <c r="I19" s="12"/>
      <c r="J19" s="12"/>
      <c r="K19" s="12"/>
      <c r="L19" s="12"/>
    </row>
    <row r="20" spans="1:12">
      <c r="A20" s="12"/>
      <c r="B20" s="7"/>
      <c r="C20" s="7"/>
      <c r="D20" s="7"/>
      <c r="E20" s="7"/>
      <c r="F20" s="8"/>
      <c r="G20" s="29"/>
      <c r="H20" s="29"/>
      <c r="I20" s="8"/>
      <c r="J20" s="12"/>
      <c r="K20" s="12"/>
      <c r="L20" s="12"/>
    </row>
    <row r="21" spans="1:12">
      <c r="A21" s="5"/>
      <c r="B21" s="29"/>
      <c r="C21" s="29"/>
      <c r="D21" s="29"/>
      <c r="E21" s="29"/>
      <c r="F21" s="8"/>
      <c r="G21" s="29"/>
      <c r="H21" s="29"/>
      <c r="I21" s="8"/>
      <c r="J21" s="12"/>
      <c r="K21" s="12"/>
      <c r="L21" s="12"/>
    </row>
    <row r="22" spans="1:12">
      <c r="A22" s="39"/>
      <c r="B22" s="39"/>
      <c r="C22" s="39"/>
      <c r="D22" s="39"/>
      <c r="E22" s="39"/>
      <c r="F22" s="39"/>
      <c r="G22" s="39"/>
      <c r="H22" s="28"/>
      <c r="I22" s="12"/>
      <c r="J22" s="12"/>
      <c r="K22" s="12"/>
      <c r="L22" s="12"/>
    </row>
    <row r="23" spans="1:12">
      <c r="A23" s="12"/>
      <c r="B23" s="12"/>
      <c r="C23" s="12"/>
      <c r="D23" s="12"/>
      <c r="E23" s="12"/>
      <c r="F23" s="12"/>
      <c r="G23" s="12"/>
      <c r="H23" s="12"/>
      <c r="I23" s="12"/>
      <c r="J23" s="13"/>
      <c r="K23" s="12"/>
      <c r="L23" s="12"/>
    </row>
    <row r="24" spans="1:12">
      <c r="J24" s="14"/>
    </row>
  </sheetData>
  <mergeCells count="21">
    <mergeCell ref="A18:G18"/>
    <mergeCell ref="A22:G22"/>
    <mergeCell ref="I6:K6"/>
    <mergeCell ref="A12:H12"/>
    <mergeCell ref="A13:L13"/>
    <mergeCell ref="A14:L14"/>
    <mergeCell ref="A15:I15"/>
    <mergeCell ref="F17:G17"/>
    <mergeCell ref="A6:A7"/>
    <mergeCell ref="B6:B7"/>
    <mergeCell ref="C6:C7"/>
    <mergeCell ref="D6:D7"/>
    <mergeCell ref="E6:E7"/>
    <mergeCell ref="F6:H6"/>
    <mergeCell ref="A5:F5"/>
    <mergeCell ref="G5:L5"/>
    <mergeCell ref="A1:L1"/>
    <mergeCell ref="A3:F3"/>
    <mergeCell ref="G3:L3"/>
    <mergeCell ref="A4:F4"/>
    <mergeCell ref="G4:L4"/>
  </mergeCells>
  <pageMargins left="0.7" right="0.7" top="0.75" bottom="0.75" header="0.3" footer="0.3"/>
  <pageSetup paperSize="9" orientation="portrait"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Расчет НМЦ</vt:lpstr>
      <vt:lpstr>'Расчет НМЦ'!Область_печати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Lebedev_AS</cp:lastModifiedBy>
  <cp:lastPrinted>2019-07-01T11:25:06Z</cp:lastPrinted>
  <dcterms:created xsi:type="dcterms:W3CDTF">2014-02-03T17:42:58Z</dcterms:created>
  <dcterms:modified xsi:type="dcterms:W3CDTF">2020-10-21T08:01:47Z</dcterms:modified>
</cp:coreProperties>
</file>