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1 год\Запрос котировок вентиляция на 2022год\"/>
    </mc:Choice>
  </mc:AlternateContent>
  <xr:revisionPtr revIDLastSave="0" documentId="13_ncr:1_{10B1EED0-6960-4DBF-9C41-B0FFE7B942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8" l="1"/>
  <c r="N10" i="28" s="1"/>
  <c r="O10" i="28" s="1"/>
  <c r="K10" i="28"/>
  <c r="L10" i="28" s="1"/>
  <c r="M10" i="28" s="1"/>
  <c r="P10" i="28" l="1"/>
  <c r="P11" i="28" l="1"/>
  <c r="A8" i="29" l="1"/>
</calcChain>
</file>

<file path=xl/sharedStrings.xml><?xml version="1.0" encoding="utf-8"?>
<sst xmlns="http://schemas.openxmlformats.org/spreadsheetml/2006/main" count="30" uniqueCount="30">
  <si>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</si>
  <si>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</si>
  <si>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</si>
  <si>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</si>
  <si>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</si>
  <si>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</si>
  <si>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</si>
  <si>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</si>
  <si>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</si>
  <si>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</si>
  <si>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</si>
  <si>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</si>
  <si>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</si>
  <si>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</si>
  <si>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</si>
  <si>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</si>
  <si>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</si>
  <si>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Директор МАУ "Шаховской ДОК"</t>
  </si>
  <si>
    <t>О.Л.Короткова</t>
  </si>
  <si>
    <t>Расчет начальной (максимальной) цены договора</t>
  </si>
  <si>
    <t>Условные единицы</t>
  </si>
  <si>
    <t>Оказание услуг по техническому обслуживанию и ремонту систем вентиляции, кондиционирования воздуха, дымоудаления, осушения и холодоснабжения на объекте МАУ «Шаховской ДОК».</t>
  </si>
  <si>
    <r>
      <t xml:space="preserve">Оказание услуг по техническому обслуживанию и ремонту систем вентиляции, кондиционирования воздуха, дымоудаления, осушения и холодоснабжения </t>
    </r>
    <r>
      <rPr>
        <sz val="12"/>
        <color rgb="FF333333"/>
        <rFont val="Times New Roman"/>
        <family val="1"/>
        <charset val="204"/>
      </rPr>
      <t>на объекте МАУ «Шаховской ДОК».</t>
    </r>
  </si>
  <si>
    <t xml:space="preserve"> Обоснование начальной (максимальной) цены  договора</t>
  </si>
  <si>
    <t>Цена за единицу услуги (руб.)</t>
  </si>
  <si>
    <t>Начальная максимальная цена договора, руб.</t>
  </si>
  <si>
    <t>1. Начальная (максимальная) цена контракта определена в соответствии с Положением о закупке товаров, работ, услуг, утверждённым наблюдательным советом – протокол № 9 от «18» августа 2021 г. 
2. Начальная (максимальная) цена контракта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контракта,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</si>
  <si>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Исполнитель  № 1                      </t>
  </si>
  <si>
    <t xml:space="preserve">Исполнитель №2                     </t>
  </si>
  <si>
    <t xml:space="preserve">Исполнитель №3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</si>
</sst>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11</xdr:row>
      <xdr:rowOff>321889</xdr:rowOff>
    </xdr:from>
    <xdr:to>
      <xdr:col>6</xdr:col>
      <xdr:colOff>465044</xdr:colOff>
      <xdr:row>12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view="pageBreakPreview" zoomScale="75" zoomScaleNormal="75" zoomScaleSheetLayoutView="75" workbookViewId="0">
      <selection activeCell="G8" sqref="G8:H8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6" x14ac:dyDescent="0.2">
      <c r="N1" s="35"/>
      <c r="O1" s="35"/>
      <c r="P1" s="35"/>
    </row>
    <row r="2" spans="1:16" ht="39" customHeight="1" x14ac:dyDescent="0.2">
      <c r="D2" s="36" t="s">
        <v>23</v>
      </c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40.5" customHeight="1" x14ac:dyDescent="0.2">
      <c r="A3" s="25" t="s">
        <v>12</v>
      </c>
      <c r="B3" s="25"/>
      <c r="C3" s="25" t="s">
        <v>21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26" customHeight="1" x14ac:dyDescent="0.2">
      <c r="A4" s="25" t="s">
        <v>11</v>
      </c>
      <c r="B4" s="25"/>
      <c r="C4" s="38" t="s">
        <v>26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s="14" customFormat="1" ht="36.75" customHeight="1" x14ac:dyDescent="0.2">
      <c r="A5" s="25" t="s">
        <v>13</v>
      </c>
      <c r="B5" s="25"/>
      <c r="C5" s="42">
        <v>44520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41.25" customHeight="1" x14ac:dyDescent="0.2">
      <c r="A6" s="41" t="s">
        <v>19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42.75" customHeight="1" x14ac:dyDescent="0.2">
      <c r="A7" s="25" t="s">
        <v>2</v>
      </c>
      <c r="B7" s="25" t="s">
        <v>10</v>
      </c>
      <c r="C7" s="25" t="s">
        <v>1</v>
      </c>
      <c r="D7" s="25" t="s">
        <v>0</v>
      </c>
      <c r="E7" s="27" t="s">
        <v>24</v>
      </c>
      <c r="F7" s="30"/>
      <c r="G7" s="30"/>
      <c r="H7" s="28"/>
      <c r="I7" s="25" t="s">
        <v>14</v>
      </c>
      <c r="J7" s="26" t="s">
        <v>6</v>
      </c>
      <c r="K7" s="25" t="s">
        <v>7</v>
      </c>
      <c r="L7" s="25" t="s">
        <v>4</v>
      </c>
      <c r="M7" s="25" t="s">
        <v>5</v>
      </c>
      <c r="N7" s="25" t="s">
        <v>8</v>
      </c>
      <c r="O7" s="29" t="s">
        <v>3</v>
      </c>
      <c r="P7" s="25" t="s">
        <v>15</v>
      </c>
    </row>
    <row r="8" spans="1:16" ht="240" customHeight="1" x14ac:dyDescent="0.2">
      <c r="A8" s="25"/>
      <c r="B8" s="25"/>
      <c r="C8" s="25"/>
      <c r="D8" s="25"/>
      <c r="E8" s="16" t="s">
        <v>27</v>
      </c>
      <c r="F8" s="16" t="s">
        <v>28</v>
      </c>
      <c r="G8" s="31" t="s">
        <v>29</v>
      </c>
      <c r="H8" s="32"/>
      <c r="I8" s="25"/>
      <c r="J8" s="26"/>
      <c r="K8" s="25"/>
      <c r="L8" s="25"/>
      <c r="M8" s="25"/>
      <c r="N8" s="25"/>
      <c r="O8" s="29"/>
      <c r="P8" s="25"/>
    </row>
    <row r="9" spans="1:16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27">
        <v>7</v>
      </c>
      <c r="H9" s="28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6" s="19" customFormat="1" ht="120" customHeight="1" x14ac:dyDescent="0.2">
      <c r="A10" s="20">
        <v>1</v>
      </c>
      <c r="B10" s="23" t="s">
        <v>22</v>
      </c>
      <c r="C10" s="24" t="s">
        <v>20</v>
      </c>
      <c r="D10" s="9">
        <v>1</v>
      </c>
      <c r="E10" s="13">
        <v>2631456</v>
      </c>
      <c r="F10" s="13">
        <v>2704656</v>
      </c>
      <c r="G10" s="33">
        <v>2753288</v>
      </c>
      <c r="H10" s="34"/>
      <c r="I10" s="2">
        <v>3</v>
      </c>
      <c r="J10" s="22">
        <f>AVERAGE(E10:G10)</f>
        <v>2696466.6666666665</v>
      </c>
      <c r="K10" s="21">
        <f>STDEV(E10:G10)</f>
        <v>61327.464820692963</v>
      </c>
      <c r="L10" s="3">
        <f t="shared" ref="L10" si="0">K10/J10*100</f>
        <v>2.274363914036627</v>
      </c>
      <c r="M10" s="21" t="str">
        <f t="shared" ref="M10" si="1">IF(L10&lt;33,"ОДНОРОДНЫЕ","НЕОДНОРОДНЫЕ")</f>
        <v>ОДНОРОДНЫЕ</v>
      </c>
      <c r="N10" s="7">
        <f>J10</f>
        <v>2696466.6666666665</v>
      </c>
      <c r="O10" s="10">
        <f>N10</f>
        <v>2696466.6666666665</v>
      </c>
      <c r="P10" s="5">
        <f>O10*D10</f>
        <v>2696466.6666666665</v>
      </c>
    </row>
    <row r="11" spans="1:16" ht="36.6" customHeight="1" x14ac:dyDescent="0.2">
      <c r="A11" s="46" t="s">
        <v>25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8">
        <f>SUM(P10:P10)</f>
        <v>2696466.6666666665</v>
      </c>
    </row>
    <row r="12" spans="1:16" ht="71.25" customHeight="1" x14ac:dyDescent="0.2">
      <c r="A12" s="48" t="s">
        <v>16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67.25" customHeight="1" x14ac:dyDescent="0.2">
      <c r="A13" s="47" t="s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69.599999999999994" customHeight="1" x14ac:dyDescent="0.2">
      <c r="A14" s="4"/>
      <c r="B14" s="45" t="s">
        <v>17</v>
      </c>
      <c r="C14" s="45"/>
      <c r="D14" s="45"/>
      <c r="E14" s="45"/>
      <c r="F14" s="45"/>
      <c r="G14" s="45"/>
      <c r="H14" s="45"/>
      <c r="I14" s="45"/>
      <c r="J14" s="45"/>
      <c r="K14" s="45"/>
      <c r="L14" s="44" t="s">
        <v>18</v>
      </c>
      <c r="M14" s="44"/>
      <c r="N14" s="4"/>
      <c r="O14" s="4"/>
    </row>
    <row r="15" spans="1:16" ht="15" customHeight="1" x14ac:dyDescent="0.2"/>
    <row r="16" spans="1:16" hidden="1" x14ac:dyDescent="0.2"/>
  </sheetData>
  <mergeCells count="31">
    <mergeCell ref="L14:M14"/>
    <mergeCell ref="I14:K14"/>
    <mergeCell ref="A11:O11"/>
    <mergeCell ref="A13:P13"/>
    <mergeCell ref="B14:H14"/>
    <mergeCell ref="A12:P12"/>
    <mergeCell ref="G10:H10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A7:A8"/>
    <mergeCell ref="P7:P8"/>
    <mergeCell ref="C7:C8"/>
    <mergeCell ref="D7:D8"/>
    <mergeCell ref="L7:L8"/>
    <mergeCell ref="B7:B8"/>
    <mergeCell ref="I7:I8"/>
    <mergeCell ref="J7:J8"/>
    <mergeCell ref="K7:K8"/>
    <mergeCell ref="G9:H9"/>
    <mergeCell ref="O7:O8"/>
    <mergeCell ref="M7:M8"/>
    <mergeCell ref="N7:N8"/>
    <mergeCell ref="E7:H7"/>
    <mergeCell ref="G8:H8"/>
  </mergeCells>
  <conditionalFormatting sqref="M10">
    <cfRule type="containsText" dxfId="5" priority="721" operator="containsText" text="НЕОДНОРОДНЫЕ">
      <formula>NOT(ISERROR(SEARCH("НЕОДНОРОДНЫЕ",M10)))</formula>
    </cfRule>
    <cfRule type="containsText" dxfId="4" priority="722" operator="containsText" text="ОДНОРОДНЫЕ">
      <formula>NOT(ISERROR(SEARCH("ОДНОРОДНЫЕ",M10)))</formula>
    </cfRule>
    <cfRule type="containsText" dxfId="3" priority="723" operator="containsText" text="НЕОДНОРОДНЫЕ">
      <formula>NOT(ISERROR(SEARCH("НЕОДНОРОДНЫЕ",M10)))</formula>
    </cfRule>
  </conditionalFormatting>
  <conditionalFormatting sqref="M10">
    <cfRule type="containsText" dxfId="2" priority="724" operator="containsText" text="НЕ">
      <formula>NOT(ISERROR(SEARCH("НЕ",M10)))</formula>
    </cfRule>
    <cfRule type="containsText" dxfId="1" priority="725" operator="containsText" text="ОДНОРОДНЫЕ">
      <formula>NOT(ISERROR(SEARCH("ОДНОРОДНЫЕ",M10)))</formula>
    </cfRule>
    <cfRule type="containsText" dxfId="0" priority="726" operator="containsText" text="НЕОДНОРОДНЫЕ">
      <formula>NOT(ISERROR(SEARCH("НЕОДНОРОДНЫЕ",M10)))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2021-10-21T08:50:30Z</cp:lastPrinted>
  <dcterms:created xsi:type="dcterms:W3CDTF">2014-08-11T07:58:58Z</dcterms:created>
  <dcterms:modified xsi:type="dcterms:W3CDTF">2021-11-08T11:18:15Z</dcterms:modified>
</cp:coreProperties>
</file>