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610" windowHeight="8250"/>
  </bookViews>
  <sheets>
    <sheet name="НМЦК" sheetId="1" r:id="rId1"/>
  </sheets>
  <definedNames>
    <definedName name="_GoBack" localSheetId="0">НМЦК!$B$7</definedName>
    <definedName name="_xlnm._FilterDatabase" localSheetId="0" hidden="1">НМЦК!$A$6:$N$6</definedName>
    <definedName name="_xlnm.Print_Area" localSheetId="0">НМЦК!$A$1:$N$26</definedName>
  </definedNames>
  <calcPr calcId="145621"/>
</workbook>
</file>

<file path=xl/calcChain.xml><?xml version="1.0" encoding="utf-8"?>
<calcChain xmlns="http://schemas.openxmlformats.org/spreadsheetml/2006/main">
  <c r="F6" i="1"/>
  <c r="F7"/>
  <c r="F8"/>
  <c r="F9"/>
  <c r="F22"/>
  <c r="F10"/>
  <c r="F11"/>
  <c r="F12"/>
  <c r="F13"/>
  <c r="F14"/>
  <c r="F15"/>
  <c r="F16"/>
  <c r="F17"/>
  <c r="F18"/>
  <c r="F19"/>
  <c r="F20"/>
  <c r="F21"/>
  <c r="K8"/>
  <c r="N8"/>
  <c r="K9"/>
  <c r="N9"/>
  <c r="K10"/>
  <c r="N10"/>
  <c r="K11"/>
  <c r="N11"/>
  <c r="K12"/>
  <c r="N12"/>
  <c r="K13"/>
  <c r="N13"/>
  <c r="K14"/>
  <c r="N14"/>
  <c r="K15"/>
  <c r="N15"/>
  <c r="K16"/>
  <c r="N16"/>
  <c r="K17"/>
  <c r="N17"/>
  <c r="K18"/>
  <c r="N18"/>
  <c r="K19"/>
  <c r="N19"/>
  <c r="K20"/>
  <c r="N20"/>
  <c r="K21"/>
  <c r="N21"/>
  <c r="L8"/>
  <c r="L9"/>
  <c r="M9"/>
  <c r="L10"/>
  <c r="L11"/>
  <c r="L12"/>
  <c r="L13"/>
  <c r="L14"/>
  <c r="L15"/>
  <c r="M15"/>
  <c r="L16"/>
  <c r="L17"/>
  <c r="L18"/>
  <c r="M18"/>
  <c r="L19"/>
  <c r="L20"/>
  <c r="L21"/>
  <c r="M21"/>
  <c r="J8"/>
  <c r="J9"/>
  <c r="J10"/>
  <c r="J11"/>
  <c r="J12"/>
  <c r="J13"/>
  <c r="J14"/>
  <c r="J15"/>
  <c r="J16"/>
  <c r="J17"/>
  <c r="J18"/>
  <c r="J19"/>
  <c r="J20"/>
  <c r="J21"/>
  <c r="H8"/>
  <c r="H9"/>
  <c r="H10"/>
  <c r="H11"/>
  <c r="H12"/>
  <c r="H13"/>
  <c r="H14"/>
  <c r="H15"/>
  <c r="H16"/>
  <c r="H17"/>
  <c r="H18"/>
  <c r="H19"/>
  <c r="H20"/>
  <c r="H21"/>
  <c r="L7"/>
  <c r="K7"/>
  <c r="N7"/>
  <c r="J7"/>
  <c r="J22"/>
  <c r="H7"/>
  <c r="L6"/>
  <c r="K6"/>
  <c r="N6"/>
  <c r="J6"/>
  <c r="H6"/>
  <c r="M8"/>
  <c r="M20"/>
  <c r="M16"/>
  <c r="M12"/>
  <c r="M14"/>
  <c r="M10"/>
  <c r="H22"/>
  <c r="M7"/>
  <c r="M6"/>
  <c r="N22"/>
  <c r="M11"/>
  <c r="M17"/>
  <c r="M19"/>
  <c r="M13"/>
</calcChain>
</file>

<file path=xl/sharedStrings.xml><?xml version="1.0" encoding="utf-8"?>
<sst xmlns="http://schemas.openxmlformats.org/spreadsheetml/2006/main" count="55" uniqueCount="37">
  <si>
    <t xml:space="preserve">Обоснование начальной (максимальной) цены договора </t>
  </si>
  <si>
    <t>№ п/п</t>
  </si>
  <si>
    <t>Коммерческие предложения (руб./ед.изм.)</t>
  </si>
  <si>
    <t>Однородность совокупности значений выявленных цен, используемых в расчете Н(М)ЦК, ЦКЕП</t>
  </si>
  <si>
    <t>Н(М)ЦК, ЦКЕП, определяемая методом сопоставимых рыночных цен (анализа рынка)</t>
  </si>
  <si>
    <t>Среднее квадратичное отклонение</t>
  </si>
  <si>
    <t>Кол-во</t>
  </si>
  <si>
    <t>Ед. изм.</t>
  </si>
  <si>
    <r>
      <t>Средняя арифметическая цена за единицу     &lt;</t>
    </r>
    <r>
      <rPr>
        <b/>
        <i/>
        <sz val="10"/>
        <rFont val="Times New Roman"/>
        <family val="1"/>
        <charset val="204"/>
      </rPr>
      <t>ц</t>
    </r>
    <r>
      <rPr>
        <b/>
        <sz val="10"/>
        <rFont val="Times New Roman"/>
        <family val="1"/>
        <charset val="204"/>
      </rPr>
      <t xml:space="preserve">&gt; </t>
    </r>
  </si>
  <si>
    <r>
      <t xml:space="preserve">коэффициент вариации цен V (%)           </t>
    </r>
    <r>
      <rPr>
        <i/>
        <sz val="10"/>
        <rFont val="Times New Roman"/>
        <family val="1"/>
        <charset val="204"/>
      </rPr>
      <t xml:space="preserve">         (не должен превышать 33%)</t>
    </r>
  </si>
  <si>
    <t>Наименование товара</t>
  </si>
  <si>
    <t>Расчет Н(М)ЦК по формуле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</si>
  <si>
    <t>Цена за ед. изм. с НДС, руб.</t>
  </si>
  <si>
    <t>Ст-сть с НДС, руб.</t>
  </si>
  <si>
    <t>шт</t>
  </si>
  <si>
    <t xml:space="preserve"> Поставка реагентов и расходных материалов для автоматической иммунохемилюминисцентной системы «IMMULITE»</t>
  </si>
  <si>
    <t>Источник 1
 КП № 22СЯ-12-1859 от 27.12.2022</t>
  </si>
  <si>
    <t>Источник 2
 КП № 475 от 29.12.2022</t>
  </si>
  <si>
    <t>Источник 3
 КП № 2204 от 11.12.2022</t>
  </si>
  <si>
    <t>упак</t>
  </si>
  <si>
    <r>
      <t>Начальная (максимальная) цена договора составляет</t>
    </r>
    <r>
      <rPr>
        <b/>
        <sz val="12"/>
        <rFont val="Times New Roman"/>
        <family val="1"/>
        <charset val="204"/>
      </rPr>
      <t xml:space="preserve">: 947 381,15 рубль </t>
    </r>
    <r>
      <rPr>
        <sz val="12"/>
        <rFont val="Times New Roman"/>
        <family val="1"/>
        <charset val="204"/>
      </rPr>
      <t>(Девятьсот сорок семь тысяч триста восемьдесят один рубль 15 копеек).</t>
    </r>
  </si>
  <si>
    <t>Реакционные пробирки, 1000 шт</t>
  </si>
  <si>
    <t>Набор реагентов для определения прогестерона/Progesterone, 200 тестов</t>
  </si>
  <si>
    <t>Набор реагентов для определения общего тестостерона/Total Testosterone, 200 тестов</t>
  </si>
  <si>
    <t>Набор реагентов для определения витамина В12/Vitamin B12, 200 тестов</t>
  </si>
  <si>
    <t>Набор реагентов для определения дегидроэпиандростерон-сульфата (ДГЭА-С)/DHEA-SO4, 200 тестов</t>
  </si>
  <si>
    <t>Набор реагентов для определения фолликулостимулирующего гормона (ФСГ)/FSH, 200 тестов</t>
  </si>
  <si>
    <t>Набор реагентов для определения лютеинизирующего гормона ЛГ/LH, 200 тестов</t>
  </si>
  <si>
    <t>Набор реагентов для определения пролактина/Prolactin, 200 тестов</t>
  </si>
  <si>
    <t>Набор реагентов для определения хорионического гонадотропина человека (ХГЧ)/HCG, 200 тестов</t>
  </si>
  <si>
    <t>Набор реагентов для определения С-пептида/C-Peptide, 200 тестов</t>
  </si>
  <si>
    <t>Набор реагентов для определения кальцитонина/Calcitonin, 200 тестов</t>
  </si>
  <si>
    <t>Разбавитель образцов для теста по определению хорионического гонадотропина человека / HCG Sample Diluent, 1x50 мл</t>
  </si>
  <si>
    <t>Разбавитель образцов для теста по определению пролактина/Prolactin Sample Diluent, 1x25 мл</t>
  </si>
  <si>
    <t>Разбавитель 1 / Multi-Diluent 1, 1x25 мл</t>
  </si>
  <si>
    <t>Фильтр воды и проб вош (R-FILTER IN-LINE FLUID)</t>
  </si>
  <si>
    <t>Промывающий раствор / Probe wash module, 2x200 мл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</si>
</sst>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30">
    <font>
      <sz val="11"/>
      <color indexed="8"/>
      <name val="Calibri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3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15" fillId="0" borderId="0" applyNumberFormat="0" applyFill="0" applyBorder="0">
      <protection locked="0"/>
    </xf>
    <xf numFmtId="0" fontId="7" fillId="8" borderId="1" applyNumberFormat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7" fillId="0" borderId="0"/>
    <xf numFmtId="0" fontId="16" fillId="0" borderId="0">
      <alignment vertical="center"/>
    </xf>
    <xf numFmtId="0" fontId="16" fillId="0" borderId="0">
      <alignment vertical="center"/>
    </xf>
    <xf numFmtId="0" fontId="3" fillId="0" borderId="0"/>
    <xf numFmtId="0" fontId="28" fillId="0" borderId="0"/>
    <xf numFmtId="0" fontId="2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Border="0" applyProtection="0"/>
  </cellStyleXfs>
  <cellXfs count="46">
    <xf numFmtId="0" fontId="0" fillId="0" borderId="0" xfId="0" applyAlignment="1"/>
    <xf numFmtId="0" fontId="2" fillId="0" borderId="0" xfId="0" applyFont="1" applyAlignment="1">
      <alignment horizontal="left" wrapText="1"/>
    </xf>
    <xf numFmtId="0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vertical="top" wrapText="1"/>
    </xf>
    <xf numFmtId="4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wrapText="1"/>
    </xf>
    <xf numFmtId="0" fontId="18" fillId="9" borderId="0" xfId="0" applyNumberFormat="1" applyFont="1" applyFill="1" applyAlignment="1">
      <alignment horizontal="left" wrapText="1"/>
    </xf>
    <xf numFmtId="4" fontId="20" fillId="9" borderId="2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/>
    </xf>
    <xf numFmtId="4" fontId="23" fillId="9" borderId="2" xfId="0" applyNumberFormat="1" applyFont="1" applyFill="1" applyBorder="1" applyAlignment="1">
      <alignment horizontal="center" vertical="center" wrapText="1"/>
    </xf>
    <xf numFmtId="3" fontId="2" fillId="9" borderId="0" xfId="0" applyNumberFormat="1" applyFont="1" applyFill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center" vertical="center"/>
    </xf>
    <xf numFmtId="4" fontId="18" fillId="0" borderId="2" xfId="0" applyNumberFormat="1" applyFont="1" applyFill="1" applyBorder="1" applyAlignment="1">
      <alignment horizontal="center" vertical="center" wrapText="1"/>
    </xf>
    <xf numFmtId="10" fontId="18" fillId="0" borderId="2" xfId="0" applyNumberFormat="1" applyFont="1" applyFill="1" applyBorder="1" applyAlignment="1">
      <alignment horizontal="center" vertical="center" wrapText="1"/>
    </xf>
    <xf numFmtId="164" fontId="18" fillId="0" borderId="2" xfId="0" applyNumberFormat="1" applyFont="1" applyFill="1" applyBorder="1" applyAlignment="1">
      <alignment horizontal="center" vertical="center"/>
    </xf>
    <xf numFmtId="4" fontId="18" fillId="9" borderId="3" xfId="0" applyNumberFormat="1" applyFont="1" applyFill="1" applyBorder="1" applyAlignment="1">
      <alignment horizontal="center" vertical="center"/>
    </xf>
    <xf numFmtId="4" fontId="23" fillId="9" borderId="4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9" borderId="4" xfId="0" applyNumberFormat="1" applyFont="1" applyFill="1" applyBorder="1" applyAlignment="1">
      <alignment horizontal="center" vertical="center" wrapText="1"/>
    </xf>
    <xf numFmtId="4" fontId="18" fillId="9" borderId="5" xfId="0" applyNumberFormat="1" applyFont="1" applyFill="1" applyBorder="1" applyAlignment="1">
      <alignment horizontal="center" vertical="center"/>
    </xf>
    <xf numFmtId="0" fontId="23" fillId="9" borderId="5" xfId="0" applyNumberFormat="1" applyFont="1" applyFill="1" applyBorder="1" applyAlignment="1">
      <alignment horizontal="center" vertical="center" wrapText="1"/>
    </xf>
    <xf numFmtId="3" fontId="23" fillId="9" borderId="6" xfId="0" applyNumberFormat="1" applyFont="1" applyFill="1" applyBorder="1" applyAlignment="1">
      <alignment horizontal="center" vertical="center" wrapText="1"/>
    </xf>
    <xf numFmtId="4" fontId="2" fillId="9" borderId="2" xfId="0" applyNumberFormat="1" applyFont="1" applyFill="1" applyBorder="1" applyAlignment="1">
      <alignment horizontal="center" vertical="center" wrapText="1"/>
    </xf>
    <xf numFmtId="4" fontId="2" fillId="9" borderId="2" xfId="0" applyNumberFormat="1" applyFont="1" applyFill="1" applyBorder="1" applyAlignment="1">
      <alignment horizontal="center" wrapText="1"/>
    </xf>
    <xf numFmtId="0" fontId="2" fillId="9" borderId="4" xfId="0" applyFont="1" applyFill="1" applyBorder="1" applyAlignment="1">
      <alignment horizontal="center" vertical="center" wrapText="1"/>
    </xf>
    <xf numFmtId="1" fontId="18" fillId="9" borderId="3" xfId="0" applyNumberFormat="1" applyFont="1" applyFill="1" applyBorder="1" applyAlignment="1">
      <alignment horizontal="center" vertical="center"/>
    </xf>
    <xf numFmtId="0" fontId="18" fillId="9" borderId="5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top" wrapText="1"/>
    </xf>
    <xf numFmtId="4" fontId="20" fillId="9" borderId="2" xfId="0" applyNumberFormat="1" applyFont="1" applyFill="1" applyBorder="1" applyAlignment="1">
      <alignment horizontal="center" vertical="center" wrapText="1"/>
    </xf>
    <xf numFmtId="4" fontId="20" fillId="9" borderId="7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18" fillId="9" borderId="7" xfId="0" applyNumberFormat="1" applyFont="1" applyFill="1" applyBorder="1" applyAlignment="1">
      <alignment horizontal="center" vertical="center" wrapText="1"/>
    </xf>
    <xf numFmtId="4" fontId="18" fillId="0" borderId="7" xfId="0" applyNumberFormat="1" applyFont="1" applyFill="1" applyBorder="1" applyAlignment="1">
      <alignment horizontal="center" vertical="center" wrapText="1"/>
    </xf>
    <xf numFmtId="0" fontId="19" fillId="9" borderId="0" xfId="0" applyFont="1" applyFill="1" applyAlignment="1">
      <alignment horizontal="center" vertical="center" wrapText="1"/>
    </xf>
    <xf numFmtId="0" fontId="24" fillId="9" borderId="0" xfId="0" applyFont="1" applyFill="1" applyAlignment="1">
      <alignment horizontal="left" vertical="center" wrapText="1"/>
    </xf>
    <xf numFmtId="3" fontId="20" fillId="9" borderId="2" xfId="0" applyNumberFormat="1" applyFont="1" applyFill="1" applyBorder="1" applyAlignment="1">
      <alignment horizontal="center" vertical="center" wrapText="1"/>
    </xf>
    <xf numFmtId="3" fontId="20" fillId="9" borderId="7" xfId="0" applyNumberFormat="1" applyFont="1" applyFill="1" applyBorder="1" applyAlignment="1">
      <alignment horizontal="center" vertical="center" wrapText="1"/>
    </xf>
    <xf numFmtId="0" fontId="19" fillId="9" borderId="8" xfId="0" applyFont="1" applyFill="1" applyBorder="1" applyAlignment="1">
      <alignment horizontal="center" vertical="center" wrapText="1"/>
    </xf>
    <xf numFmtId="0" fontId="20" fillId="9" borderId="2" xfId="0" applyFont="1" applyFill="1" applyBorder="1" applyAlignment="1">
      <alignment horizontal="center" vertical="center" wrapText="1"/>
    </xf>
    <xf numFmtId="0" fontId="20" fillId="9" borderId="7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18" fillId="9" borderId="2" xfId="0" applyFont="1" applyFill="1" applyBorder="1" applyAlignment="1">
      <alignment horizontal="center" vertical="center" wrapText="1"/>
    </xf>
    <xf numFmtId="0" fontId="18" fillId="9" borderId="7" xfId="0" applyFont="1" applyFill="1" applyBorder="1" applyAlignment="1">
      <alignment horizontal="center" vertical="center" wrapText="1"/>
    </xf>
  </cellXfs>
  <cellStyles count="42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Neutral" xfId="12"/>
    <cellStyle name="Normal" xfId="13"/>
    <cellStyle name="Note" xfId="14"/>
    <cellStyle name="Status" xfId="15"/>
    <cellStyle name="Text" xfId="16"/>
    <cellStyle name="Warning" xfId="17"/>
    <cellStyle name="Обычный" xfId="0" builtinId="0"/>
    <cellStyle name="Обычный 2" xfId="18"/>
    <cellStyle name="Обычный 2 2" xfId="19"/>
    <cellStyle name="Обычный 2 2 2" xfId="20"/>
    <cellStyle name="Обычный 2 3" xfId="21"/>
    <cellStyle name="Обычный 2 3 2" xfId="22"/>
    <cellStyle name="Обычный 2 4" xfId="23"/>
    <cellStyle name="Обычный 2 4 2" xfId="24"/>
    <cellStyle name="Обычный 2 5" xfId="25"/>
    <cellStyle name="Обычный 3" xfId="26"/>
    <cellStyle name="Обычный 4" xfId="27"/>
    <cellStyle name="Обычный 5" xfId="28"/>
    <cellStyle name="Обычный 5 2" xfId="29"/>
    <cellStyle name="Обычный 6" xfId="30"/>
    <cellStyle name="Обычный 7" xfId="31"/>
    <cellStyle name="Пояснение 2" xfId="32"/>
    <cellStyle name="Процентный 2" xfId="33"/>
    <cellStyle name="Процентный 2 2" xfId="34"/>
    <cellStyle name="Процентный 2 2 2" xfId="35"/>
    <cellStyle name="Процентный 2 3" xfId="36"/>
    <cellStyle name="Процентный 2 3 2" xfId="37"/>
    <cellStyle name="Процентный 2 4" xfId="38"/>
    <cellStyle name="Процентный 2 4 2" xfId="39"/>
    <cellStyle name="Процентный 2 5" xfId="40"/>
    <cellStyle name="Процентный 3" xfId="4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</xdr:row>
      <xdr:rowOff>2286000</xdr:rowOff>
    </xdr:from>
    <xdr:to>
      <xdr:col>12</xdr:col>
      <xdr:colOff>885825</xdr:colOff>
      <xdr:row>3</xdr:row>
      <xdr:rowOff>2324100</xdr:rowOff>
    </xdr:to>
    <xdr:pic>
      <xdr:nvPicPr>
        <xdr:cNvPr id="1025" name="Picture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68175" y="1905000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66675</xdr:colOff>
      <xdr:row>3</xdr:row>
      <xdr:rowOff>2286000</xdr:rowOff>
    </xdr:from>
    <xdr:to>
      <xdr:col>11</xdr:col>
      <xdr:colOff>828675</xdr:colOff>
      <xdr:row>3</xdr:row>
      <xdr:rowOff>2324100</xdr:rowOff>
    </xdr:to>
    <xdr:pic>
      <xdr:nvPicPr>
        <xdr:cNvPr id="1026" name="Picture 2" descr="rId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220450" y="190500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161925</xdr:colOff>
      <xdr:row>3</xdr:row>
      <xdr:rowOff>2705100</xdr:rowOff>
    </xdr:from>
    <xdr:to>
      <xdr:col>13</xdr:col>
      <xdr:colOff>1543050</xdr:colOff>
      <xdr:row>3</xdr:row>
      <xdr:rowOff>2324100</xdr:rowOff>
    </xdr:to>
    <xdr:pic>
      <xdr:nvPicPr>
        <xdr:cNvPr id="102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173075" y="19050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295275</xdr:colOff>
      <xdr:row>3</xdr:row>
      <xdr:rowOff>2181225</xdr:rowOff>
    </xdr:from>
    <xdr:to>
      <xdr:col>13</xdr:col>
      <xdr:colOff>447675</xdr:colOff>
      <xdr:row>3</xdr:row>
      <xdr:rowOff>2324100</xdr:rowOff>
    </xdr:to>
    <xdr:pic>
      <xdr:nvPicPr>
        <xdr:cNvPr id="1028" name="Picture 6" descr="rId4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3306425" y="1905000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9525</xdr:colOff>
      <xdr:row>21</xdr:row>
      <xdr:rowOff>0</xdr:rowOff>
    </xdr:from>
    <xdr:to>
      <xdr:col>13</xdr:col>
      <xdr:colOff>1390650</xdr:colOff>
      <xdr:row>21</xdr:row>
      <xdr:rowOff>0</xdr:rowOff>
    </xdr:to>
    <xdr:pic>
      <xdr:nvPicPr>
        <xdr:cNvPr id="102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80010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21</xdr:row>
      <xdr:rowOff>0</xdr:rowOff>
    </xdr:from>
    <xdr:to>
      <xdr:col>13</xdr:col>
      <xdr:colOff>1390650</xdr:colOff>
      <xdr:row>21</xdr:row>
      <xdr:rowOff>0</xdr:rowOff>
    </xdr:to>
    <xdr:pic>
      <xdr:nvPicPr>
        <xdr:cNvPr id="103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80010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21</xdr:row>
      <xdr:rowOff>0</xdr:rowOff>
    </xdr:from>
    <xdr:to>
      <xdr:col>13</xdr:col>
      <xdr:colOff>1390650</xdr:colOff>
      <xdr:row>21</xdr:row>
      <xdr:rowOff>0</xdr:rowOff>
    </xdr:to>
    <xdr:pic>
      <xdr:nvPicPr>
        <xdr:cNvPr id="103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80010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21</xdr:row>
      <xdr:rowOff>0</xdr:rowOff>
    </xdr:from>
    <xdr:to>
      <xdr:col>13</xdr:col>
      <xdr:colOff>1390650</xdr:colOff>
      <xdr:row>21</xdr:row>
      <xdr:rowOff>0</xdr:rowOff>
    </xdr:to>
    <xdr:pic>
      <xdr:nvPicPr>
        <xdr:cNvPr id="103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80010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21</xdr:row>
      <xdr:rowOff>0</xdr:rowOff>
    </xdr:from>
    <xdr:to>
      <xdr:col>13</xdr:col>
      <xdr:colOff>1390650</xdr:colOff>
      <xdr:row>21</xdr:row>
      <xdr:rowOff>0</xdr:rowOff>
    </xdr:to>
    <xdr:pic>
      <xdr:nvPicPr>
        <xdr:cNvPr id="103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80010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21</xdr:row>
      <xdr:rowOff>0</xdr:rowOff>
    </xdr:from>
    <xdr:to>
      <xdr:col>13</xdr:col>
      <xdr:colOff>1390650</xdr:colOff>
      <xdr:row>21</xdr:row>
      <xdr:rowOff>0</xdr:rowOff>
    </xdr:to>
    <xdr:pic>
      <xdr:nvPicPr>
        <xdr:cNvPr id="103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80010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21</xdr:row>
      <xdr:rowOff>0</xdr:rowOff>
    </xdr:from>
    <xdr:to>
      <xdr:col>13</xdr:col>
      <xdr:colOff>1390650</xdr:colOff>
      <xdr:row>21</xdr:row>
      <xdr:rowOff>0</xdr:rowOff>
    </xdr:to>
    <xdr:pic>
      <xdr:nvPicPr>
        <xdr:cNvPr id="103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80010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21</xdr:row>
      <xdr:rowOff>0</xdr:rowOff>
    </xdr:from>
    <xdr:to>
      <xdr:col>13</xdr:col>
      <xdr:colOff>1390650</xdr:colOff>
      <xdr:row>21</xdr:row>
      <xdr:rowOff>0</xdr:rowOff>
    </xdr:to>
    <xdr:pic>
      <xdr:nvPicPr>
        <xdr:cNvPr id="103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80010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21</xdr:row>
      <xdr:rowOff>0</xdr:rowOff>
    </xdr:from>
    <xdr:to>
      <xdr:col>13</xdr:col>
      <xdr:colOff>1390650</xdr:colOff>
      <xdr:row>21</xdr:row>
      <xdr:rowOff>0</xdr:rowOff>
    </xdr:to>
    <xdr:pic>
      <xdr:nvPicPr>
        <xdr:cNvPr id="103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80010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21</xdr:row>
      <xdr:rowOff>0</xdr:rowOff>
    </xdr:from>
    <xdr:to>
      <xdr:col>13</xdr:col>
      <xdr:colOff>1390650</xdr:colOff>
      <xdr:row>21</xdr:row>
      <xdr:rowOff>0</xdr:rowOff>
    </xdr:to>
    <xdr:pic>
      <xdr:nvPicPr>
        <xdr:cNvPr id="103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80010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21</xdr:row>
      <xdr:rowOff>0</xdr:rowOff>
    </xdr:from>
    <xdr:to>
      <xdr:col>13</xdr:col>
      <xdr:colOff>1390650</xdr:colOff>
      <xdr:row>21</xdr:row>
      <xdr:rowOff>0</xdr:rowOff>
    </xdr:to>
    <xdr:pic>
      <xdr:nvPicPr>
        <xdr:cNvPr id="103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80010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21</xdr:row>
      <xdr:rowOff>0</xdr:rowOff>
    </xdr:from>
    <xdr:to>
      <xdr:col>13</xdr:col>
      <xdr:colOff>1390650</xdr:colOff>
      <xdr:row>21</xdr:row>
      <xdr:rowOff>0</xdr:rowOff>
    </xdr:to>
    <xdr:pic>
      <xdr:nvPicPr>
        <xdr:cNvPr id="104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80010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21</xdr:row>
      <xdr:rowOff>0</xdr:rowOff>
    </xdr:from>
    <xdr:to>
      <xdr:col>13</xdr:col>
      <xdr:colOff>1390650</xdr:colOff>
      <xdr:row>21</xdr:row>
      <xdr:rowOff>0</xdr:rowOff>
    </xdr:to>
    <xdr:pic>
      <xdr:nvPicPr>
        <xdr:cNvPr id="104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80010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21</xdr:row>
      <xdr:rowOff>0</xdr:rowOff>
    </xdr:from>
    <xdr:to>
      <xdr:col>13</xdr:col>
      <xdr:colOff>1390650</xdr:colOff>
      <xdr:row>21</xdr:row>
      <xdr:rowOff>0</xdr:rowOff>
    </xdr:to>
    <xdr:pic>
      <xdr:nvPicPr>
        <xdr:cNvPr id="104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80010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21</xdr:row>
      <xdr:rowOff>0</xdr:rowOff>
    </xdr:from>
    <xdr:to>
      <xdr:col>13</xdr:col>
      <xdr:colOff>1390650</xdr:colOff>
      <xdr:row>21</xdr:row>
      <xdr:rowOff>0</xdr:rowOff>
    </xdr:to>
    <xdr:pic>
      <xdr:nvPicPr>
        <xdr:cNvPr id="104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80010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21</xdr:row>
      <xdr:rowOff>0</xdr:rowOff>
    </xdr:from>
    <xdr:to>
      <xdr:col>13</xdr:col>
      <xdr:colOff>1390650</xdr:colOff>
      <xdr:row>21</xdr:row>
      <xdr:rowOff>0</xdr:rowOff>
    </xdr:to>
    <xdr:pic>
      <xdr:nvPicPr>
        <xdr:cNvPr id="104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80010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21</xdr:row>
      <xdr:rowOff>0</xdr:rowOff>
    </xdr:from>
    <xdr:to>
      <xdr:col>13</xdr:col>
      <xdr:colOff>1390650</xdr:colOff>
      <xdr:row>21</xdr:row>
      <xdr:rowOff>0</xdr:rowOff>
    </xdr:to>
    <xdr:pic>
      <xdr:nvPicPr>
        <xdr:cNvPr id="104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80010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21</xdr:row>
      <xdr:rowOff>0</xdr:rowOff>
    </xdr:from>
    <xdr:to>
      <xdr:col>13</xdr:col>
      <xdr:colOff>1390650</xdr:colOff>
      <xdr:row>21</xdr:row>
      <xdr:rowOff>0</xdr:rowOff>
    </xdr:to>
    <xdr:pic>
      <xdr:nvPicPr>
        <xdr:cNvPr id="104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80010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21</xdr:row>
      <xdr:rowOff>0</xdr:rowOff>
    </xdr:from>
    <xdr:to>
      <xdr:col>13</xdr:col>
      <xdr:colOff>1390650</xdr:colOff>
      <xdr:row>21</xdr:row>
      <xdr:rowOff>0</xdr:rowOff>
    </xdr:to>
    <xdr:pic>
      <xdr:nvPicPr>
        <xdr:cNvPr id="104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80010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21</xdr:row>
      <xdr:rowOff>0</xdr:rowOff>
    </xdr:from>
    <xdr:to>
      <xdr:col>13</xdr:col>
      <xdr:colOff>1390650</xdr:colOff>
      <xdr:row>21</xdr:row>
      <xdr:rowOff>0</xdr:rowOff>
    </xdr:to>
    <xdr:pic>
      <xdr:nvPicPr>
        <xdr:cNvPr id="104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80010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21</xdr:row>
      <xdr:rowOff>0</xdr:rowOff>
    </xdr:from>
    <xdr:to>
      <xdr:col>13</xdr:col>
      <xdr:colOff>1390650</xdr:colOff>
      <xdr:row>21</xdr:row>
      <xdr:rowOff>0</xdr:rowOff>
    </xdr:to>
    <xdr:pic>
      <xdr:nvPicPr>
        <xdr:cNvPr id="104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80010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21</xdr:row>
      <xdr:rowOff>0</xdr:rowOff>
    </xdr:from>
    <xdr:to>
      <xdr:col>13</xdr:col>
      <xdr:colOff>1390650</xdr:colOff>
      <xdr:row>21</xdr:row>
      <xdr:rowOff>0</xdr:rowOff>
    </xdr:to>
    <xdr:pic>
      <xdr:nvPicPr>
        <xdr:cNvPr id="105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80010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21</xdr:row>
      <xdr:rowOff>0</xdr:rowOff>
    </xdr:from>
    <xdr:to>
      <xdr:col>13</xdr:col>
      <xdr:colOff>1390650</xdr:colOff>
      <xdr:row>21</xdr:row>
      <xdr:rowOff>0</xdr:rowOff>
    </xdr:to>
    <xdr:pic>
      <xdr:nvPicPr>
        <xdr:cNvPr id="105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80010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21</xdr:row>
      <xdr:rowOff>0</xdr:rowOff>
    </xdr:from>
    <xdr:to>
      <xdr:col>13</xdr:col>
      <xdr:colOff>1390650</xdr:colOff>
      <xdr:row>21</xdr:row>
      <xdr:rowOff>0</xdr:rowOff>
    </xdr:to>
    <xdr:pic>
      <xdr:nvPicPr>
        <xdr:cNvPr id="105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80010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21</xdr:row>
      <xdr:rowOff>0</xdr:rowOff>
    </xdr:from>
    <xdr:to>
      <xdr:col>13</xdr:col>
      <xdr:colOff>1390650</xdr:colOff>
      <xdr:row>21</xdr:row>
      <xdr:rowOff>0</xdr:rowOff>
    </xdr:to>
    <xdr:pic>
      <xdr:nvPicPr>
        <xdr:cNvPr id="105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80010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21</xdr:row>
      <xdr:rowOff>0</xdr:rowOff>
    </xdr:from>
    <xdr:to>
      <xdr:col>13</xdr:col>
      <xdr:colOff>1390650</xdr:colOff>
      <xdr:row>21</xdr:row>
      <xdr:rowOff>0</xdr:rowOff>
    </xdr:to>
    <xdr:pic>
      <xdr:nvPicPr>
        <xdr:cNvPr id="105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80010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21</xdr:row>
      <xdr:rowOff>0</xdr:rowOff>
    </xdr:from>
    <xdr:to>
      <xdr:col>13</xdr:col>
      <xdr:colOff>1390650</xdr:colOff>
      <xdr:row>21</xdr:row>
      <xdr:rowOff>0</xdr:rowOff>
    </xdr:to>
    <xdr:pic>
      <xdr:nvPicPr>
        <xdr:cNvPr id="105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80010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21</xdr:row>
      <xdr:rowOff>0</xdr:rowOff>
    </xdr:from>
    <xdr:to>
      <xdr:col>13</xdr:col>
      <xdr:colOff>1390650</xdr:colOff>
      <xdr:row>21</xdr:row>
      <xdr:rowOff>0</xdr:rowOff>
    </xdr:to>
    <xdr:pic>
      <xdr:nvPicPr>
        <xdr:cNvPr id="105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80010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21</xdr:row>
      <xdr:rowOff>0</xdr:rowOff>
    </xdr:from>
    <xdr:to>
      <xdr:col>13</xdr:col>
      <xdr:colOff>1390650</xdr:colOff>
      <xdr:row>21</xdr:row>
      <xdr:rowOff>0</xdr:rowOff>
    </xdr:to>
    <xdr:pic>
      <xdr:nvPicPr>
        <xdr:cNvPr id="105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80010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21</xdr:row>
      <xdr:rowOff>0</xdr:rowOff>
    </xdr:from>
    <xdr:to>
      <xdr:col>13</xdr:col>
      <xdr:colOff>1390650</xdr:colOff>
      <xdr:row>21</xdr:row>
      <xdr:rowOff>0</xdr:rowOff>
    </xdr:to>
    <xdr:pic>
      <xdr:nvPicPr>
        <xdr:cNvPr id="105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80010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21</xdr:row>
      <xdr:rowOff>0</xdr:rowOff>
    </xdr:from>
    <xdr:to>
      <xdr:col>13</xdr:col>
      <xdr:colOff>1390650</xdr:colOff>
      <xdr:row>21</xdr:row>
      <xdr:rowOff>0</xdr:rowOff>
    </xdr:to>
    <xdr:pic>
      <xdr:nvPicPr>
        <xdr:cNvPr id="105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80010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21</xdr:row>
      <xdr:rowOff>0</xdr:rowOff>
    </xdr:from>
    <xdr:to>
      <xdr:col>13</xdr:col>
      <xdr:colOff>1390650</xdr:colOff>
      <xdr:row>21</xdr:row>
      <xdr:rowOff>0</xdr:rowOff>
    </xdr:to>
    <xdr:pic>
      <xdr:nvPicPr>
        <xdr:cNvPr id="106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80010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21</xdr:row>
      <xdr:rowOff>0</xdr:rowOff>
    </xdr:from>
    <xdr:to>
      <xdr:col>13</xdr:col>
      <xdr:colOff>1390650</xdr:colOff>
      <xdr:row>21</xdr:row>
      <xdr:rowOff>0</xdr:rowOff>
    </xdr:to>
    <xdr:pic>
      <xdr:nvPicPr>
        <xdr:cNvPr id="106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80010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N25"/>
  <sheetViews>
    <sheetView tabSelected="1" zoomScaleNormal="77" workbookViewId="0">
      <selection activeCell="R11" sqref="R11"/>
    </sheetView>
  </sheetViews>
  <sheetFormatPr defaultRowHeight="12.75"/>
  <cols>
    <col min="1" max="1" width="6.85546875" style="2" customWidth="1"/>
    <col min="2" max="2" width="41.7109375" style="3" customWidth="1"/>
    <col min="3" max="3" width="9.42578125" style="3" customWidth="1"/>
    <col min="4" max="4" width="8.85546875" style="10" customWidth="1"/>
    <col min="5" max="5" width="12.42578125" style="4" customWidth="1"/>
    <col min="6" max="6" width="15.85546875" style="4" customWidth="1"/>
    <col min="7" max="7" width="12.5703125" style="4" customWidth="1"/>
    <col min="8" max="8" width="15.5703125" style="4" customWidth="1"/>
    <col min="9" max="9" width="12.7109375" style="4" customWidth="1"/>
    <col min="10" max="10" width="15.5703125" style="4" customWidth="1"/>
    <col min="11" max="11" width="15.7109375" style="4" customWidth="1"/>
    <col min="12" max="12" width="13.7109375" style="4" customWidth="1"/>
    <col min="13" max="13" width="14.140625" style="4" customWidth="1"/>
    <col min="14" max="14" width="26.85546875" style="4" customWidth="1"/>
    <col min="15" max="15" width="17.28515625" style="5" customWidth="1"/>
    <col min="16" max="92" width="8.85546875" style="5" customWidth="1"/>
    <col min="93" max="216" width="8.85546875" style="1" customWidth="1"/>
    <col min="217" max="16384" width="9.140625" style="1"/>
  </cols>
  <sheetData>
    <row r="1" spans="1:14" ht="30.75" customHeight="1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ht="35.25" customHeight="1">
      <c r="A2" s="39" t="s">
        <v>15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4" ht="38.25">
      <c r="A3" s="40" t="s">
        <v>1</v>
      </c>
      <c r="B3" s="42" t="s">
        <v>10</v>
      </c>
      <c r="C3" s="44" t="s">
        <v>7</v>
      </c>
      <c r="D3" s="37" t="s">
        <v>6</v>
      </c>
      <c r="E3" s="30" t="s">
        <v>2</v>
      </c>
      <c r="F3" s="30"/>
      <c r="G3" s="30"/>
      <c r="H3" s="30"/>
      <c r="I3" s="30"/>
      <c r="J3" s="30"/>
      <c r="K3" s="30" t="s">
        <v>3</v>
      </c>
      <c r="L3" s="30"/>
      <c r="M3" s="30"/>
      <c r="N3" s="7" t="s">
        <v>4</v>
      </c>
    </row>
    <row r="4" spans="1:14" ht="45.75" customHeight="1">
      <c r="A4" s="40"/>
      <c r="B4" s="42"/>
      <c r="C4" s="44"/>
      <c r="D4" s="37"/>
      <c r="E4" s="7" t="s">
        <v>12</v>
      </c>
      <c r="F4" s="7" t="s">
        <v>13</v>
      </c>
      <c r="G4" s="7" t="s">
        <v>12</v>
      </c>
      <c r="H4" s="7" t="s">
        <v>13</v>
      </c>
      <c r="I4" s="7" t="s">
        <v>12</v>
      </c>
      <c r="J4" s="7" t="s">
        <v>13</v>
      </c>
      <c r="K4" s="30" t="s">
        <v>8</v>
      </c>
      <c r="L4" s="30" t="s">
        <v>5</v>
      </c>
      <c r="M4" s="30" t="s">
        <v>9</v>
      </c>
      <c r="N4" s="32" t="s">
        <v>11</v>
      </c>
    </row>
    <row r="5" spans="1:14" ht="55.5" customHeight="1">
      <c r="A5" s="41"/>
      <c r="B5" s="43"/>
      <c r="C5" s="45"/>
      <c r="D5" s="38"/>
      <c r="E5" s="34" t="s">
        <v>16</v>
      </c>
      <c r="F5" s="34"/>
      <c r="G5" s="34" t="s">
        <v>17</v>
      </c>
      <c r="H5" s="34"/>
      <c r="I5" s="34" t="s">
        <v>18</v>
      </c>
      <c r="J5" s="34"/>
      <c r="K5" s="31"/>
      <c r="L5" s="31"/>
      <c r="M5" s="31"/>
      <c r="N5" s="33"/>
    </row>
    <row r="6" spans="1:14">
      <c r="A6" s="26">
        <v>1</v>
      </c>
      <c r="B6" s="29" t="s">
        <v>21</v>
      </c>
      <c r="C6" s="27" t="s">
        <v>19</v>
      </c>
      <c r="D6" s="25">
        <v>6</v>
      </c>
      <c r="E6" s="8">
        <v>8777</v>
      </c>
      <c r="F6" s="8">
        <f>D6*E6</f>
        <v>52662</v>
      </c>
      <c r="G6" s="17">
        <v>9391.39</v>
      </c>
      <c r="H6" s="19">
        <f t="shared" ref="H6:H21" si="0">G6*D6</f>
        <v>56348.34</v>
      </c>
      <c r="I6" s="17">
        <v>9303.6200000000008</v>
      </c>
      <c r="J6" s="15">
        <f t="shared" ref="J6:J21" si="1">I6*D6</f>
        <v>55821.72</v>
      </c>
      <c r="K6" s="11">
        <f t="shared" ref="K6:K21" si="2">(E6+G6+I6)/3</f>
        <v>9157.336666666668</v>
      </c>
      <c r="L6" s="12">
        <f t="shared" ref="L6:L21" si="3">STDEV(E6,G6,I6)</f>
        <v>332.29185700725998</v>
      </c>
      <c r="M6" s="13">
        <f t="shared" ref="M6:M21" si="4">L6/K6</f>
        <v>3.6286954286263717E-2</v>
      </c>
      <c r="N6" s="14">
        <f t="shared" ref="N6:N21" si="5">ROUND(K6,2)*D6</f>
        <v>54944.04</v>
      </c>
    </row>
    <row r="7" spans="1:14" ht="25.5">
      <c r="A7" s="26">
        <v>2</v>
      </c>
      <c r="B7" s="29" t="s">
        <v>22</v>
      </c>
      <c r="C7" s="27" t="s">
        <v>14</v>
      </c>
      <c r="D7" s="25">
        <v>3</v>
      </c>
      <c r="E7" s="8">
        <v>26337</v>
      </c>
      <c r="F7" s="8">
        <f t="shared" ref="F7:F21" si="6">D7*E7</f>
        <v>79011</v>
      </c>
      <c r="G7" s="17">
        <v>28180.59</v>
      </c>
      <c r="H7" s="19">
        <f t="shared" si="0"/>
        <v>84541.77</v>
      </c>
      <c r="I7" s="17">
        <v>27917.22</v>
      </c>
      <c r="J7" s="15">
        <f t="shared" si="1"/>
        <v>83751.66</v>
      </c>
      <c r="K7" s="11">
        <f t="shared" si="2"/>
        <v>27478.27</v>
      </c>
      <c r="L7" s="12">
        <f t="shared" si="3"/>
        <v>997.10272735561239</v>
      </c>
      <c r="M7" s="13">
        <f t="shared" si="4"/>
        <v>3.6286954286263738E-2</v>
      </c>
      <c r="N7" s="14">
        <f t="shared" si="5"/>
        <v>82434.81</v>
      </c>
    </row>
    <row r="8" spans="1:14" ht="25.5">
      <c r="A8" s="26">
        <v>3</v>
      </c>
      <c r="B8" s="29" t="s">
        <v>23</v>
      </c>
      <c r="C8" s="27" t="s">
        <v>14</v>
      </c>
      <c r="D8" s="25">
        <v>3</v>
      </c>
      <c r="E8" s="8">
        <v>24804</v>
      </c>
      <c r="F8" s="8">
        <f t="shared" si="6"/>
        <v>74412</v>
      </c>
      <c r="G8" s="17">
        <v>26540.28</v>
      </c>
      <c r="H8" s="19">
        <f t="shared" si="0"/>
        <v>79620.84</v>
      </c>
      <c r="I8" s="17">
        <v>26292.240000000002</v>
      </c>
      <c r="J8" s="15">
        <f t="shared" si="1"/>
        <v>78876.72</v>
      </c>
      <c r="K8" s="11">
        <f t="shared" si="2"/>
        <v>25878.84</v>
      </c>
      <c r="L8" s="12">
        <f t="shared" si="3"/>
        <v>939.06428406153316</v>
      </c>
      <c r="M8" s="13">
        <f t="shared" si="4"/>
        <v>3.6286954286263724E-2</v>
      </c>
      <c r="N8" s="14">
        <f t="shared" si="5"/>
        <v>77636.52</v>
      </c>
    </row>
    <row r="9" spans="1:14" ht="25.5">
      <c r="A9" s="26">
        <v>4</v>
      </c>
      <c r="B9" s="29" t="s">
        <v>24</v>
      </c>
      <c r="C9" s="27" t="s">
        <v>14</v>
      </c>
      <c r="D9" s="25">
        <v>3</v>
      </c>
      <c r="E9" s="8">
        <v>40940</v>
      </c>
      <c r="F9" s="8">
        <f t="shared" si="6"/>
        <v>122820</v>
      </c>
      <c r="G9" s="17">
        <v>43805.8</v>
      </c>
      <c r="H9" s="19">
        <f t="shared" si="0"/>
        <v>131417.40000000002</v>
      </c>
      <c r="I9" s="17">
        <v>43396.4</v>
      </c>
      <c r="J9" s="15">
        <f t="shared" si="1"/>
        <v>130189.20000000001</v>
      </c>
      <c r="K9" s="11">
        <f t="shared" si="2"/>
        <v>42714.066666666673</v>
      </c>
      <c r="L9" s="12">
        <f t="shared" si="3"/>
        <v>1549.963384513756</v>
      </c>
      <c r="M9" s="13">
        <f t="shared" si="4"/>
        <v>3.6286954286263752E-2</v>
      </c>
      <c r="N9" s="14">
        <f t="shared" si="5"/>
        <v>128142.20999999999</v>
      </c>
    </row>
    <row r="10" spans="1:14" ht="38.25">
      <c r="A10" s="26">
        <v>5</v>
      </c>
      <c r="B10" s="29" t="s">
        <v>25</v>
      </c>
      <c r="C10" s="27" t="s">
        <v>14</v>
      </c>
      <c r="D10" s="25">
        <v>3</v>
      </c>
      <c r="E10" s="8">
        <v>26261</v>
      </c>
      <c r="F10" s="8">
        <f t="shared" si="6"/>
        <v>78783</v>
      </c>
      <c r="G10" s="17">
        <v>28099.27</v>
      </c>
      <c r="H10" s="19">
        <f t="shared" si="0"/>
        <v>84297.81</v>
      </c>
      <c r="I10" s="17">
        <v>27836.66</v>
      </c>
      <c r="J10" s="15">
        <f t="shared" si="1"/>
        <v>83509.98</v>
      </c>
      <c r="K10" s="11">
        <f t="shared" si="2"/>
        <v>27398.976666666669</v>
      </c>
      <c r="L10" s="12">
        <f t="shared" si="3"/>
        <v>994.22541379374002</v>
      </c>
      <c r="M10" s="13">
        <f t="shared" si="4"/>
        <v>3.6286954286263731E-2</v>
      </c>
      <c r="N10" s="14">
        <f t="shared" si="5"/>
        <v>82196.94</v>
      </c>
    </row>
    <row r="11" spans="1:14" ht="38.25">
      <c r="A11" s="26">
        <v>6</v>
      </c>
      <c r="B11" s="29" t="s">
        <v>26</v>
      </c>
      <c r="C11" s="27" t="s">
        <v>14</v>
      </c>
      <c r="D11" s="25">
        <v>3</v>
      </c>
      <c r="E11" s="8">
        <v>25214</v>
      </c>
      <c r="F11" s="8">
        <f t="shared" si="6"/>
        <v>75642</v>
      </c>
      <c r="G11" s="17">
        <v>26978.98</v>
      </c>
      <c r="H11" s="19">
        <f t="shared" si="0"/>
        <v>80936.94</v>
      </c>
      <c r="I11" s="17">
        <v>26726.84</v>
      </c>
      <c r="J11" s="15">
        <f t="shared" si="1"/>
        <v>80180.52</v>
      </c>
      <c r="K11" s="11">
        <f t="shared" si="2"/>
        <v>26306.606666666663</v>
      </c>
      <c r="L11" s="12">
        <f t="shared" si="3"/>
        <v>954.58663354005375</v>
      </c>
      <c r="M11" s="13">
        <f t="shared" si="4"/>
        <v>3.6286954286263724E-2</v>
      </c>
      <c r="N11" s="14">
        <f t="shared" si="5"/>
        <v>78919.83</v>
      </c>
    </row>
    <row r="12" spans="1:14" ht="25.5">
      <c r="A12" s="26">
        <v>7</v>
      </c>
      <c r="B12" s="29" t="s">
        <v>27</v>
      </c>
      <c r="C12" s="27" t="s">
        <v>14</v>
      </c>
      <c r="D12" s="25">
        <v>3</v>
      </c>
      <c r="E12" s="8">
        <v>30922</v>
      </c>
      <c r="F12" s="8">
        <f t="shared" si="6"/>
        <v>92766</v>
      </c>
      <c r="G12" s="17">
        <v>33086.54</v>
      </c>
      <c r="H12" s="19">
        <f t="shared" si="0"/>
        <v>99259.62</v>
      </c>
      <c r="I12" s="17">
        <v>32777.32</v>
      </c>
      <c r="J12" s="15">
        <f t="shared" si="1"/>
        <v>98331.959999999992</v>
      </c>
      <c r="K12" s="11">
        <f t="shared" si="2"/>
        <v>32261.953333333335</v>
      </c>
      <c r="L12" s="12">
        <f t="shared" si="3"/>
        <v>1170.6880257922405</v>
      </c>
      <c r="M12" s="13">
        <f t="shared" si="4"/>
        <v>3.6286954286263731E-2</v>
      </c>
      <c r="N12" s="14">
        <f t="shared" si="5"/>
        <v>96785.85</v>
      </c>
    </row>
    <row r="13" spans="1:14" ht="25.5">
      <c r="A13" s="26">
        <v>8</v>
      </c>
      <c r="B13" s="29" t="s">
        <v>28</v>
      </c>
      <c r="C13" s="27" t="s">
        <v>14</v>
      </c>
      <c r="D13" s="25">
        <v>4</v>
      </c>
      <c r="E13" s="8">
        <v>31256</v>
      </c>
      <c r="F13" s="8">
        <f t="shared" si="6"/>
        <v>125024</v>
      </c>
      <c r="G13" s="17">
        <v>33443.919999999998</v>
      </c>
      <c r="H13" s="19">
        <f t="shared" si="0"/>
        <v>133775.67999999999</v>
      </c>
      <c r="I13" s="17">
        <v>33131.360000000001</v>
      </c>
      <c r="J13" s="15">
        <f t="shared" si="1"/>
        <v>132525.44</v>
      </c>
      <c r="K13" s="11">
        <f t="shared" si="2"/>
        <v>32610.426666666666</v>
      </c>
      <c r="L13" s="12">
        <f t="shared" si="3"/>
        <v>1183.3330617088886</v>
      </c>
      <c r="M13" s="13">
        <f t="shared" si="4"/>
        <v>3.6286954286263717E-2</v>
      </c>
      <c r="N13" s="14">
        <f t="shared" si="5"/>
        <v>130441.72</v>
      </c>
    </row>
    <row r="14" spans="1:14" ht="29.25" customHeight="1">
      <c r="A14" s="26">
        <v>9</v>
      </c>
      <c r="B14" s="29" t="s">
        <v>29</v>
      </c>
      <c r="C14" s="27" t="s">
        <v>14</v>
      </c>
      <c r="D14" s="25">
        <v>3</v>
      </c>
      <c r="E14" s="8">
        <v>23058</v>
      </c>
      <c r="F14" s="8">
        <f t="shared" si="6"/>
        <v>69174</v>
      </c>
      <c r="G14" s="17">
        <v>24672.06</v>
      </c>
      <c r="H14" s="19">
        <f t="shared" si="0"/>
        <v>74016.180000000008</v>
      </c>
      <c r="I14" s="17">
        <v>24441.48</v>
      </c>
      <c r="J14" s="15">
        <f t="shared" si="1"/>
        <v>73324.44</v>
      </c>
      <c r="K14" s="11">
        <f t="shared" si="2"/>
        <v>24057.179999999997</v>
      </c>
      <c r="L14" s="12">
        <f t="shared" si="3"/>
        <v>872.96179091641841</v>
      </c>
      <c r="M14" s="13">
        <f t="shared" si="4"/>
        <v>3.6286954286263752E-2</v>
      </c>
      <c r="N14" s="14">
        <f t="shared" si="5"/>
        <v>72171.540000000008</v>
      </c>
    </row>
    <row r="15" spans="1:14" ht="25.5">
      <c r="A15" s="26">
        <v>10</v>
      </c>
      <c r="B15" s="29" t="s">
        <v>30</v>
      </c>
      <c r="C15" s="27" t="s">
        <v>14</v>
      </c>
      <c r="D15" s="25">
        <v>1</v>
      </c>
      <c r="E15" s="8">
        <v>31741</v>
      </c>
      <c r="F15" s="8">
        <f t="shared" si="6"/>
        <v>31741</v>
      </c>
      <c r="G15" s="17">
        <v>33962.870000000003</v>
      </c>
      <c r="H15" s="19">
        <f t="shared" si="0"/>
        <v>33962.870000000003</v>
      </c>
      <c r="I15" s="17">
        <v>33645.46</v>
      </c>
      <c r="J15" s="15">
        <f t="shared" si="1"/>
        <v>33645.46</v>
      </c>
      <c r="K15" s="11">
        <f t="shared" si="2"/>
        <v>33116.443333333329</v>
      </c>
      <c r="L15" s="12">
        <f t="shared" si="3"/>
        <v>1201.6948653603106</v>
      </c>
      <c r="M15" s="13">
        <f t="shared" si="4"/>
        <v>3.6286954286263752E-2</v>
      </c>
      <c r="N15" s="14">
        <f t="shared" si="5"/>
        <v>33116.44</v>
      </c>
    </row>
    <row r="16" spans="1:14" ht="25.5">
      <c r="A16" s="26">
        <v>11</v>
      </c>
      <c r="B16" s="29" t="s">
        <v>31</v>
      </c>
      <c r="C16" s="27" t="s">
        <v>14</v>
      </c>
      <c r="D16" s="25">
        <v>1</v>
      </c>
      <c r="E16" s="8">
        <v>56986</v>
      </c>
      <c r="F16" s="8">
        <f t="shared" si="6"/>
        <v>56986</v>
      </c>
      <c r="G16" s="17">
        <v>60975.02</v>
      </c>
      <c r="H16" s="19">
        <f t="shared" si="0"/>
        <v>60975.02</v>
      </c>
      <c r="I16" s="17">
        <v>60405.16</v>
      </c>
      <c r="J16" s="15">
        <f t="shared" si="1"/>
        <v>60405.16</v>
      </c>
      <c r="K16" s="11">
        <f t="shared" si="2"/>
        <v>59455.393333333333</v>
      </c>
      <c r="L16" s="12">
        <f t="shared" si="3"/>
        <v>2157.4551399584952</v>
      </c>
      <c r="M16" s="13">
        <f t="shared" si="4"/>
        <v>3.6286954286263717E-2</v>
      </c>
      <c r="N16" s="14">
        <f t="shared" si="5"/>
        <v>59455.39</v>
      </c>
    </row>
    <row r="17" spans="1:14" ht="38.25">
      <c r="A17" s="26">
        <v>12</v>
      </c>
      <c r="B17" s="29" t="s">
        <v>32</v>
      </c>
      <c r="C17" s="27" t="s">
        <v>14</v>
      </c>
      <c r="D17" s="25">
        <v>1</v>
      </c>
      <c r="E17" s="8">
        <v>6345</v>
      </c>
      <c r="F17" s="8">
        <f t="shared" si="6"/>
        <v>6345</v>
      </c>
      <c r="G17" s="17">
        <v>6789.15</v>
      </c>
      <c r="H17" s="19">
        <f t="shared" si="0"/>
        <v>6789.15</v>
      </c>
      <c r="I17" s="17">
        <v>6725.7</v>
      </c>
      <c r="J17" s="15">
        <f t="shared" si="1"/>
        <v>6725.7</v>
      </c>
      <c r="K17" s="11">
        <f t="shared" si="2"/>
        <v>6619.95</v>
      </c>
      <c r="L17" s="12">
        <f t="shared" si="3"/>
        <v>240.21782302735141</v>
      </c>
      <c r="M17" s="13">
        <f t="shared" si="4"/>
        <v>3.6286954286263703E-2</v>
      </c>
      <c r="N17" s="14">
        <f t="shared" si="5"/>
        <v>6619.95</v>
      </c>
    </row>
    <row r="18" spans="1:14" ht="25.5">
      <c r="A18" s="26">
        <v>13</v>
      </c>
      <c r="B18" s="29" t="s">
        <v>33</v>
      </c>
      <c r="C18" s="27" t="s">
        <v>14</v>
      </c>
      <c r="D18" s="25">
        <v>1</v>
      </c>
      <c r="E18" s="8">
        <v>6573</v>
      </c>
      <c r="F18" s="8">
        <f t="shared" si="6"/>
        <v>6573</v>
      </c>
      <c r="G18" s="17">
        <v>7033.11</v>
      </c>
      <c r="H18" s="19">
        <f t="shared" si="0"/>
        <v>7033.11</v>
      </c>
      <c r="I18" s="17">
        <v>6967.38</v>
      </c>
      <c r="J18" s="15">
        <f t="shared" si="1"/>
        <v>6967.38</v>
      </c>
      <c r="K18" s="11">
        <f t="shared" si="2"/>
        <v>6857.8300000000008</v>
      </c>
      <c r="L18" s="12">
        <f t="shared" si="3"/>
        <v>248.8497637129679</v>
      </c>
      <c r="M18" s="13">
        <f t="shared" si="4"/>
        <v>3.628695428626371E-2</v>
      </c>
      <c r="N18" s="14">
        <f t="shared" si="5"/>
        <v>6857.83</v>
      </c>
    </row>
    <row r="19" spans="1:14">
      <c r="A19" s="26">
        <v>14</v>
      </c>
      <c r="B19" s="29" t="s">
        <v>34</v>
      </c>
      <c r="C19" s="27" t="s">
        <v>14</v>
      </c>
      <c r="D19" s="25">
        <v>1</v>
      </c>
      <c r="E19" s="8">
        <v>8258</v>
      </c>
      <c r="F19" s="8">
        <f t="shared" si="6"/>
        <v>8258</v>
      </c>
      <c r="G19" s="17">
        <v>8836.06</v>
      </c>
      <c r="H19" s="19">
        <f t="shared" si="0"/>
        <v>8836.06</v>
      </c>
      <c r="I19" s="17">
        <v>8753.48</v>
      </c>
      <c r="J19" s="15">
        <f t="shared" si="1"/>
        <v>8753.48</v>
      </c>
      <c r="K19" s="11">
        <f t="shared" si="2"/>
        <v>8615.8466666666664</v>
      </c>
      <c r="L19" s="12">
        <f t="shared" si="3"/>
        <v>312.64283413079079</v>
      </c>
      <c r="M19" s="13">
        <f t="shared" si="4"/>
        <v>3.6286954286263697E-2</v>
      </c>
      <c r="N19" s="14">
        <f t="shared" si="5"/>
        <v>8615.85</v>
      </c>
    </row>
    <row r="20" spans="1:14" ht="25.5">
      <c r="A20" s="26">
        <v>15</v>
      </c>
      <c r="B20" s="29" t="s">
        <v>35</v>
      </c>
      <c r="C20" s="27" t="s">
        <v>14</v>
      </c>
      <c r="D20" s="25">
        <v>1</v>
      </c>
      <c r="E20" s="8">
        <v>7721</v>
      </c>
      <c r="F20" s="8">
        <f t="shared" si="6"/>
        <v>7721</v>
      </c>
      <c r="G20" s="17">
        <v>8261.4699999999993</v>
      </c>
      <c r="H20" s="19">
        <f t="shared" si="0"/>
        <v>8261.4699999999993</v>
      </c>
      <c r="I20" s="17">
        <v>8184.26</v>
      </c>
      <c r="J20" s="15">
        <f t="shared" si="1"/>
        <v>8184.26</v>
      </c>
      <c r="K20" s="11">
        <f t="shared" si="2"/>
        <v>8055.5766666666668</v>
      </c>
      <c r="L20" s="12">
        <f t="shared" si="3"/>
        <v>292.31234225282589</v>
      </c>
      <c r="M20" s="13">
        <f t="shared" si="4"/>
        <v>3.6286954286263703E-2</v>
      </c>
      <c r="N20" s="14">
        <f t="shared" si="5"/>
        <v>8055.58</v>
      </c>
    </row>
    <row r="21" spans="1:14" ht="25.5">
      <c r="A21" s="26">
        <v>16</v>
      </c>
      <c r="B21" s="29" t="s">
        <v>36</v>
      </c>
      <c r="C21" s="27" t="s">
        <v>19</v>
      </c>
      <c r="D21" s="25">
        <v>5</v>
      </c>
      <c r="E21" s="8">
        <v>4023</v>
      </c>
      <c r="F21" s="8">
        <f t="shared" si="6"/>
        <v>20115</v>
      </c>
      <c r="G21" s="17">
        <v>4304.6099999999997</v>
      </c>
      <c r="H21" s="19">
        <f t="shared" si="0"/>
        <v>21523.05</v>
      </c>
      <c r="I21" s="17">
        <v>4264.38</v>
      </c>
      <c r="J21" s="15">
        <f t="shared" si="1"/>
        <v>21321.9</v>
      </c>
      <c r="K21" s="11">
        <f t="shared" si="2"/>
        <v>4197.3300000000008</v>
      </c>
      <c r="L21" s="12">
        <f t="shared" si="3"/>
        <v>152.30832183436326</v>
      </c>
      <c r="M21" s="13">
        <f t="shared" si="4"/>
        <v>3.6286954286263703E-2</v>
      </c>
      <c r="N21" s="14">
        <f t="shared" si="5"/>
        <v>20986.65</v>
      </c>
    </row>
    <row r="22" spans="1:14" ht="13.5">
      <c r="A22" s="20"/>
      <c r="B22" s="28"/>
      <c r="C22" s="24"/>
      <c r="D22" s="21"/>
      <c r="E22" s="16"/>
      <c r="F22" s="23">
        <f>SUM(F6:F21)</f>
        <v>908033</v>
      </c>
      <c r="G22" s="9"/>
      <c r="H22" s="22">
        <f>SUM(H6:H21)</f>
        <v>971595.31</v>
      </c>
      <c r="I22" s="16"/>
      <c r="J22" s="18">
        <f>SUM(J6:J21)</f>
        <v>962514.97999999986</v>
      </c>
      <c r="K22" s="16"/>
      <c r="L22" s="9"/>
      <c r="M22" s="9"/>
      <c r="N22" s="9">
        <f>SUM(N6:N21)</f>
        <v>947381.14999999979</v>
      </c>
    </row>
    <row r="25" spans="1:14" ht="15.75">
      <c r="A25" s="6"/>
      <c r="B25" s="36" t="s">
        <v>20</v>
      </c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</row>
  </sheetData>
  <mergeCells count="16">
    <mergeCell ref="A1:N1"/>
    <mergeCell ref="B25:N25"/>
    <mergeCell ref="E3:J3"/>
    <mergeCell ref="D3:D5"/>
    <mergeCell ref="A2:N2"/>
    <mergeCell ref="K3:M3"/>
    <mergeCell ref="A3:A5"/>
    <mergeCell ref="B3:B5"/>
    <mergeCell ref="C3:C5"/>
    <mergeCell ref="K4:K5"/>
    <mergeCell ref="L4:L5"/>
    <mergeCell ref="M4:M5"/>
    <mergeCell ref="N4:N5"/>
    <mergeCell ref="E5:F5"/>
    <mergeCell ref="G5:H5"/>
    <mergeCell ref="I5:J5"/>
  </mergeCells>
  <phoneticPr fontId="17" type="noConversion"/>
  <pageMargins left="0.7" right="0.7" top="0.75" bottom="0.75" header="0.3" footer="0.3"/>
  <pageSetup paperSize="9" scale="5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НМЦК</vt:lpstr>
      <vt:lpstr>НМЦК!_GoBack</vt:lpstr>
      <vt:lpstr>НМЦК!Область_печати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odenisova</cp:lastModifiedBy>
  <cp:lastPrinted>2022-11-16T06:41:53Z</cp:lastPrinted>
  <dcterms:created xsi:type="dcterms:W3CDTF">2018-12-14T15:08:00Z</dcterms:created>
  <dcterms:modified xsi:type="dcterms:W3CDTF">2023-01-20T07:58:30Z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1049-9.1.0.5113</vt:lpwstr>
  </property>
</Properties>
</file>