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НМЦК!$A$1:$N$18</definedName>
  </definedNames>
  <calcPr calcId="114210"/>
</workbook>
</file>

<file path=xl/calcChain.xml><?xml version="1.0" encoding="utf-8"?>
<calcChain xmlns="http://schemas.openxmlformats.org/spreadsheetml/2006/main">
  <c r="K6" i="1"/>
  <c r="N6"/>
  <c r="K7"/>
  <c r="N7"/>
  <c r="K8"/>
  <c r="N8"/>
  <c r="K9"/>
  <c r="N9"/>
  <c r="K10"/>
  <c r="N10"/>
  <c r="K11"/>
  <c r="N11"/>
  <c r="K12"/>
  <c r="N12"/>
  <c r="K13"/>
  <c r="N13"/>
  <c r="N14"/>
  <c r="F7"/>
  <c r="F8"/>
  <c r="F9"/>
  <c r="F10"/>
  <c r="F11"/>
  <c r="F12"/>
  <c r="F13"/>
  <c r="F6"/>
  <c r="F14"/>
  <c r="J7"/>
  <c r="J8"/>
  <c r="J9"/>
  <c r="J10"/>
  <c r="J11"/>
  <c r="H7"/>
  <c r="H8"/>
  <c r="H9"/>
  <c r="H10"/>
  <c r="H11"/>
  <c r="H12"/>
  <c r="L7"/>
  <c r="L8"/>
  <c r="L9"/>
  <c r="L10"/>
  <c r="L11"/>
  <c r="L12"/>
  <c r="L6"/>
  <c r="L13"/>
  <c r="J6"/>
  <c r="J12"/>
  <c r="J13"/>
  <c r="H6"/>
  <c r="H13"/>
  <c r="M6"/>
  <c r="M9"/>
  <c r="M13"/>
  <c r="J14"/>
  <c r="M12"/>
  <c r="M8"/>
  <c r="M11"/>
  <c r="M7"/>
  <c r="M10"/>
  <c r="H14"/>
</calcChain>
</file>

<file path=xl/sharedStrings.xml><?xml version="1.0" encoding="utf-8"?>
<sst xmlns="http://schemas.openxmlformats.org/spreadsheetml/2006/main" count="40" uniqueCount="29">
  <si>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</si>
  <si>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</si>
  <si>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</si>
  <si>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</si>
  <si>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</si>
  <si>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</si>
  <si>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</si>
  <si>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</si>
  <si>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</si>
  <si>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</si>
  <si>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</si>
  <si>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</si>
  <si>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</si>
  <si>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</si>
  <si>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</si>
  <si>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лекарственных препаратов (Лекарственные средства для нужд акушерско-гинекологической службы)</t>
  </si>
  <si>
    <t>упак</t>
  </si>
  <si>
    <t>Источник 1
 КП № 6743-24 от 23.03.2023</t>
  </si>
  <si>
    <t>Источник 2
 КП № 4706-21.03.23-17 от 21.03.2023</t>
  </si>
  <si>
    <t>Источник 3
 КП № 2716-140 от 23.03.2023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</si>
  <si>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397 907,66 рублей </t>
    </r>
    <r>
      <rPr>
        <sz val="12"/>
        <rFont val="Times New Roman"/>
        <family val="1"/>
        <charset val="204"/>
      </rPr>
      <t>(Триста девяносто семь тысяч девятьсот семь рублей 66 копеек).</t>
    </r>
  </si>
  <si>
    <t xml:space="preserve">Гексопреналин раствор для внутривенного введения 5 мкг/мл, 2 мл - ампулы х5 - упаковки контурные пластиковые (поддоны) - пачки картонные </t>
  </si>
  <si>
    <t xml:space="preserve">Дюфастон таблетки покрытые пленочной оболочкой, 10 мг, 14 шт. - блистер (2) - пачка картонная </t>
  </si>
  <si>
    <t>Динопростон гель интрацервикальный 0.5 мг, 3 г - шприцы одноразовые полиэтиленовые - упаковки контурные пластиковые (поддоны) /в комплекте с катетером стерильным/ - пачки картонные. Состав: в 3 г геля содержится 0,5 мг динопростона; вспомогательные вещества: без пропиленгликоля и спирта этилового.</t>
  </si>
  <si>
    <t xml:space="preserve">Миролют таблетки 200 мкг, 4 шт. - упаковки ячейковые контурные - пачки картонные. Активные вещества:  Мизопростол-ГПМЦ (содержит 0,2 мг мизопростола в пересчете на 100% вещество, гипромелозу) - 20 мг. Срок годности не менее 3 лет. </t>
  </si>
  <si>
    <t xml:space="preserve">Окситоцин-МЭЗ раствор для внутривенного и внутримышечного введения 5 МЕ/мл, 1 мл - ампулы х10 /в комплекте с ножом ампульным или скарификатором, если необходим для ампул данного типа/ - коробки картонные. Температура хранения до 20ºС </t>
  </si>
  <si>
    <t xml:space="preserve">Утрожестан капсулы 100 мг, 14 шт. - упаковки ячейковые контурные х2 - пачки картонные </t>
  </si>
  <si>
    <t>Миропристон, таблетки 200 мг х3; упаковка контурная ячейковая  пачка картонная.Не содержит лактозы.Не противопоказан у пациентов с лактазной недостаточностью и непереносимостью лактозы. Отсутствие  ограничений по лактации и грудному вскармливанию  в случае предшествующей подготовки шейки матки к родам. Отказ от кормления не более 3 дней   при проведении мед.аборта. Срок годности не менее  5 лет.</t>
  </si>
  <si>
    <t xml:space="preserve">Утрожестан капсулы 200 мг, 14 шт. - упаковка ячейковая контурная  - пачки картонные </t>
  </si>
</sst>
</file>

<file path=xl/styles.xml><?xml version="1.0" encoding="utf-8"?>
<styleSheet xmlns="http://schemas.openxmlformats.org/spreadsheetml/2006/main"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40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0" fontId="25" fillId="0" borderId="2" xfId="18" applyFont="1" applyFill="1" applyBorder="1"/>
    <xf numFmtId="0" fontId="18" fillId="9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3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7621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7621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76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762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791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791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791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791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791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791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791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791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791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791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</xdr:row>
      <xdr:rowOff>0</xdr:rowOff>
    </xdr:from>
    <xdr:to>
      <xdr:col>13</xdr:col>
      <xdr:colOff>1390650</xdr:colOff>
      <xdr:row>13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7915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O17"/>
  <sheetViews>
    <sheetView tabSelected="1" zoomScaleNormal="77" workbookViewId="0">
      <selection activeCell="F24" sqref="F24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3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93" width="8.85546875" style="5" customWidth="1"/>
    <col min="94" max="217" width="8.85546875" style="1" customWidth="1"/>
    <col min="218" max="16384" width="9.140625" style="1"/>
  </cols>
  <sheetData>
    <row r="1" spans="1:14" ht="20.2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4.5" customHeight="1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38.25">
      <c r="A3" s="34" t="s">
        <v>1</v>
      </c>
      <c r="B3" s="36" t="s">
        <v>11</v>
      </c>
      <c r="C3" s="34" t="s">
        <v>7</v>
      </c>
      <c r="D3" s="31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7" t="s">
        <v>4</v>
      </c>
    </row>
    <row r="4" spans="1:14" ht="45.75" customHeight="1">
      <c r="A4" s="34"/>
      <c r="B4" s="36"/>
      <c r="C4" s="34"/>
      <c r="D4" s="31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38" t="s">
        <v>8</v>
      </c>
      <c r="L4" s="24" t="s">
        <v>5</v>
      </c>
      <c r="M4" s="24" t="s">
        <v>9</v>
      </c>
      <c r="N4" s="26" t="s">
        <v>12</v>
      </c>
    </row>
    <row r="5" spans="1:14" ht="40.5" customHeight="1">
      <c r="A5" s="35"/>
      <c r="B5" s="37"/>
      <c r="C5" s="35"/>
      <c r="D5" s="32"/>
      <c r="E5" s="28" t="s">
        <v>17</v>
      </c>
      <c r="F5" s="28"/>
      <c r="G5" s="28" t="s">
        <v>18</v>
      </c>
      <c r="H5" s="28"/>
      <c r="I5" s="28" t="s">
        <v>19</v>
      </c>
      <c r="J5" s="28"/>
      <c r="K5" s="39"/>
      <c r="L5" s="25"/>
      <c r="M5" s="25"/>
      <c r="N5" s="27"/>
    </row>
    <row r="6" spans="1:14" ht="51">
      <c r="A6" s="19">
        <v>1</v>
      </c>
      <c r="B6" s="22" t="s">
        <v>21</v>
      </c>
      <c r="C6" s="20" t="s">
        <v>16</v>
      </c>
      <c r="D6" s="16">
        <v>30</v>
      </c>
      <c r="E6" s="17">
        <v>205.79</v>
      </c>
      <c r="F6" s="8">
        <f>D6*E6</f>
        <v>6173.7</v>
      </c>
      <c r="G6" s="17">
        <v>206.34</v>
      </c>
      <c r="H6" s="8">
        <f t="shared" ref="H6:H13" si="0">G6*D6</f>
        <v>6190.2</v>
      </c>
      <c r="I6" s="17">
        <v>206.45</v>
      </c>
      <c r="J6" s="8">
        <f t="shared" ref="J6:J13" si="1">I6*D6</f>
        <v>6193.5</v>
      </c>
      <c r="K6" s="8">
        <f t="shared" ref="K6:K13" si="2">(E6+G6+I6)/3</f>
        <v>206.1933333333333</v>
      </c>
      <c r="L6" s="15">
        <f t="shared" ref="L6:L13" si="3">STDEV(E6,G6,I6)</f>
        <v>0.35360052790307617</v>
      </c>
      <c r="M6" s="15">
        <f t="shared" ref="M6:M13" si="4">L6/K6</f>
        <v>1.7148979658398731E-3</v>
      </c>
      <c r="N6" s="8">
        <f t="shared" ref="N6:N13" si="5">ROUND(K6,2)*D6</f>
        <v>6185.7</v>
      </c>
    </row>
    <row r="7" spans="1:14" ht="38.25">
      <c r="A7" s="19">
        <v>2</v>
      </c>
      <c r="B7" s="22" t="s">
        <v>22</v>
      </c>
      <c r="C7" s="20" t="s">
        <v>16</v>
      </c>
      <c r="D7" s="16">
        <v>128</v>
      </c>
      <c r="E7" s="17">
        <v>815.13</v>
      </c>
      <c r="F7" s="8">
        <f t="shared" ref="F7:F13" si="6">D7*E7</f>
        <v>104336.64</v>
      </c>
      <c r="G7" s="17">
        <v>815.9</v>
      </c>
      <c r="H7" s="8">
        <f t="shared" si="0"/>
        <v>104435.2</v>
      </c>
      <c r="I7" s="17">
        <v>816.01</v>
      </c>
      <c r="J7" s="8">
        <f t="shared" si="1"/>
        <v>104449.28</v>
      </c>
      <c r="K7" s="8">
        <f t="shared" si="2"/>
        <v>815.68</v>
      </c>
      <c r="L7" s="15">
        <f t="shared" si="3"/>
        <v>0.47947888378946835</v>
      </c>
      <c r="M7" s="15">
        <f t="shared" si="4"/>
        <v>5.878271917779869E-4</v>
      </c>
      <c r="N7" s="8">
        <f t="shared" si="5"/>
        <v>104407.03999999999</v>
      </c>
    </row>
    <row r="8" spans="1:14" ht="89.25">
      <c r="A8" s="19">
        <v>3</v>
      </c>
      <c r="B8" s="22" t="s">
        <v>23</v>
      </c>
      <c r="C8" s="20" t="s">
        <v>16</v>
      </c>
      <c r="D8" s="16">
        <v>20</v>
      </c>
      <c r="E8" s="17">
        <v>664.18</v>
      </c>
      <c r="F8" s="8">
        <f t="shared" si="6"/>
        <v>13283.599999999999</v>
      </c>
      <c r="G8" s="17">
        <v>664.4</v>
      </c>
      <c r="H8" s="8">
        <f t="shared" si="0"/>
        <v>13288</v>
      </c>
      <c r="I8" s="17">
        <v>665.06</v>
      </c>
      <c r="J8" s="8">
        <f t="shared" si="1"/>
        <v>13301.199999999999</v>
      </c>
      <c r="K8" s="8">
        <f t="shared" si="2"/>
        <v>664.54666666666662</v>
      </c>
      <c r="L8" s="15">
        <f t="shared" si="3"/>
        <v>0.45796651988254228</v>
      </c>
      <c r="M8" s="15">
        <f t="shared" si="4"/>
        <v>6.8914124899561958E-4</v>
      </c>
      <c r="N8" s="8">
        <f t="shared" si="5"/>
        <v>13291</v>
      </c>
    </row>
    <row r="9" spans="1:14" ht="79.5" customHeight="1">
      <c r="A9" s="19">
        <v>4</v>
      </c>
      <c r="B9" s="23" t="s">
        <v>24</v>
      </c>
      <c r="C9" s="20" t="s">
        <v>16</v>
      </c>
      <c r="D9" s="16">
        <v>47</v>
      </c>
      <c r="E9" s="17">
        <v>342.73</v>
      </c>
      <c r="F9" s="8">
        <f t="shared" si="6"/>
        <v>16108.310000000001</v>
      </c>
      <c r="G9" s="17">
        <v>342.73</v>
      </c>
      <c r="H9" s="8">
        <f t="shared" si="0"/>
        <v>16108.310000000001</v>
      </c>
      <c r="I9" s="17">
        <v>343.39</v>
      </c>
      <c r="J9" s="8">
        <f t="shared" si="1"/>
        <v>16139.33</v>
      </c>
      <c r="K9" s="8">
        <f t="shared" si="2"/>
        <v>342.95</v>
      </c>
      <c r="L9" s="15">
        <f t="shared" si="3"/>
        <v>0.38105117766513463</v>
      </c>
      <c r="M9" s="15">
        <f t="shared" si="4"/>
        <v>1.1110983457213431E-3</v>
      </c>
      <c r="N9" s="8">
        <f t="shared" si="5"/>
        <v>16118.65</v>
      </c>
    </row>
    <row r="10" spans="1:14" ht="127.5">
      <c r="A10" s="19">
        <v>5</v>
      </c>
      <c r="B10" s="22" t="s">
        <v>27</v>
      </c>
      <c r="C10" s="20" t="s">
        <v>16</v>
      </c>
      <c r="D10" s="16">
        <v>64</v>
      </c>
      <c r="E10" s="17">
        <v>3357.14</v>
      </c>
      <c r="F10" s="8">
        <f t="shared" si="6"/>
        <v>214856.95999999999</v>
      </c>
      <c r="G10" s="17">
        <v>3357.14</v>
      </c>
      <c r="H10" s="8">
        <f t="shared" si="0"/>
        <v>214856.95999999999</v>
      </c>
      <c r="I10" s="17">
        <v>3358.02</v>
      </c>
      <c r="J10" s="8">
        <f t="shared" si="1"/>
        <v>214913.28</v>
      </c>
      <c r="K10" s="8">
        <f t="shared" si="2"/>
        <v>3357.4333333333329</v>
      </c>
      <c r="L10" s="15">
        <f t="shared" si="3"/>
        <v>0.5080682368869337</v>
      </c>
      <c r="M10" s="15">
        <f t="shared" si="4"/>
        <v>1.5132638132907093E-4</v>
      </c>
      <c r="N10" s="8">
        <f t="shared" si="5"/>
        <v>214875.51999999999</v>
      </c>
    </row>
    <row r="11" spans="1:14" ht="76.5">
      <c r="A11" s="19">
        <v>6</v>
      </c>
      <c r="B11" s="22" t="s">
        <v>25</v>
      </c>
      <c r="C11" s="20" t="s">
        <v>16</v>
      </c>
      <c r="D11" s="16">
        <v>155</v>
      </c>
      <c r="E11" s="17">
        <v>32.96</v>
      </c>
      <c r="F11" s="8">
        <f t="shared" si="6"/>
        <v>5108.8</v>
      </c>
      <c r="G11" s="17">
        <v>33.51</v>
      </c>
      <c r="H11" s="8">
        <f t="shared" si="0"/>
        <v>5194.0499999999993</v>
      </c>
      <c r="I11" s="17">
        <v>33.619999999999997</v>
      </c>
      <c r="J11" s="8">
        <f t="shared" si="1"/>
        <v>5211.0999999999995</v>
      </c>
      <c r="K11" s="8">
        <f t="shared" si="2"/>
        <v>33.363333333333337</v>
      </c>
      <c r="L11" s="15">
        <f t="shared" si="3"/>
        <v>0.35360052790263452</v>
      </c>
      <c r="M11" s="15">
        <f t="shared" si="4"/>
        <v>1.0598477207592202E-2</v>
      </c>
      <c r="N11" s="8">
        <f t="shared" si="5"/>
        <v>5170.8</v>
      </c>
    </row>
    <row r="12" spans="1:14" ht="25.5">
      <c r="A12" s="19">
        <v>7</v>
      </c>
      <c r="B12" s="22" t="s">
        <v>26</v>
      </c>
      <c r="C12" s="20" t="s">
        <v>16</v>
      </c>
      <c r="D12" s="16">
        <v>15</v>
      </c>
      <c r="E12" s="17">
        <v>340.22</v>
      </c>
      <c r="F12" s="8">
        <f t="shared" si="6"/>
        <v>5103.3</v>
      </c>
      <c r="G12" s="17">
        <v>340.44</v>
      </c>
      <c r="H12" s="8">
        <f t="shared" si="0"/>
        <v>5106.6000000000004</v>
      </c>
      <c r="I12" s="17">
        <v>341.1</v>
      </c>
      <c r="J12" s="8">
        <f t="shared" si="1"/>
        <v>5116.5</v>
      </c>
      <c r="K12" s="8">
        <f t="shared" si="2"/>
        <v>340.5866666666667</v>
      </c>
      <c r="L12" s="15">
        <f t="shared" si="3"/>
        <v>0.45796651988255138</v>
      </c>
      <c r="M12" s="15">
        <f t="shared" si="4"/>
        <v>1.3446401891321386E-3</v>
      </c>
      <c r="N12" s="8">
        <f t="shared" si="5"/>
        <v>5108.8499999999995</v>
      </c>
    </row>
    <row r="13" spans="1:14" ht="25.5">
      <c r="A13" s="19">
        <v>8</v>
      </c>
      <c r="B13" s="22" t="s">
        <v>28</v>
      </c>
      <c r="C13" s="20" t="s">
        <v>16</v>
      </c>
      <c r="D13" s="16">
        <v>90</v>
      </c>
      <c r="E13" s="17">
        <v>363.74</v>
      </c>
      <c r="F13" s="8">
        <f t="shared" si="6"/>
        <v>32736.600000000002</v>
      </c>
      <c r="G13" s="17">
        <v>363.52</v>
      </c>
      <c r="H13" s="8">
        <f t="shared" si="0"/>
        <v>32716.799999999999</v>
      </c>
      <c r="I13" s="17">
        <v>364.4</v>
      </c>
      <c r="J13" s="8">
        <f t="shared" si="1"/>
        <v>32796</v>
      </c>
      <c r="K13" s="8">
        <f t="shared" si="2"/>
        <v>363.8866666666666</v>
      </c>
      <c r="L13" s="15">
        <f t="shared" si="3"/>
        <v>0.45796651988254228</v>
      </c>
      <c r="M13" s="15">
        <f t="shared" si="4"/>
        <v>1.2585416335192524E-3</v>
      </c>
      <c r="N13" s="8">
        <f t="shared" si="5"/>
        <v>32750.1</v>
      </c>
    </row>
    <row r="14" spans="1:14">
      <c r="A14" s="9"/>
      <c r="B14" s="21" t="s">
        <v>10</v>
      </c>
      <c r="C14" s="10"/>
      <c r="D14" s="11"/>
      <c r="E14" s="12"/>
      <c r="F14" s="14">
        <f>SUM(F6:F13)</f>
        <v>397707.90999999992</v>
      </c>
      <c r="G14" s="12"/>
      <c r="H14" s="14">
        <f>SUM(H6:H13)</f>
        <v>397896.11999999994</v>
      </c>
      <c r="I14" s="18"/>
      <c r="J14" s="14">
        <f>SUM(J6:J13)</f>
        <v>398120.18999999994</v>
      </c>
      <c r="K14" s="12"/>
      <c r="L14" s="12"/>
      <c r="M14" s="12"/>
      <c r="N14" s="12">
        <f>SUM(N6:N13)</f>
        <v>397907.65999999992</v>
      </c>
    </row>
    <row r="17" spans="1:14" ht="15.75">
      <c r="A17" s="6"/>
      <c r="B17" s="30" t="s">
        <v>20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</sheetData>
  <mergeCells count="16">
    <mergeCell ref="A1:N1"/>
    <mergeCell ref="B17:N17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2023-03-29T11:49:56Z</cp:lastPrinted>
  <dcterms:created xsi:type="dcterms:W3CDTF">2018-12-14T15:08:00Z</dcterms:created>
  <dcterms:modified xsi:type="dcterms:W3CDTF">2023-03-29T11:50:03Z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