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3" sheetId="3" r:id="rId1"/>
  </sheets>
  <calcPr calcId="162913"/>
</workbook>
</file>

<file path=xl/calcChain.xml><?xml version="1.0" encoding="utf-8"?>
<calcChain xmlns="http://schemas.openxmlformats.org/spreadsheetml/2006/main">
  <c r="M12" i="3" l="1"/>
  <c r="N12" i="3" s="1"/>
  <c r="O12" i="3" s="1"/>
  <c r="P12" i="3" s="1"/>
  <c r="K12" i="3"/>
  <c r="J12" i="3"/>
  <c r="M11" i="3"/>
  <c r="N11" i="3" s="1"/>
  <c r="O11" i="3" s="1"/>
  <c r="P11" i="3" s="1"/>
  <c r="K11" i="3"/>
  <c r="J11" i="3"/>
  <c r="M10" i="3"/>
  <c r="N10" i="3" s="1"/>
  <c r="O10" i="3" s="1"/>
  <c r="P10" i="3" s="1"/>
  <c r="K10" i="3"/>
  <c r="J10" i="3"/>
  <c r="M9" i="3"/>
  <c r="N9" i="3" s="1"/>
  <c r="O9" i="3" s="1"/>
  <c r="P9" i="3" s="1"/>
  <c r="K9" i="3"/>
  <c r="J9" i="3"/>
  <c r="M8" i="3"/>
  <c r="N8" i="3" s="1"/>
  <c r="O8" i="3" s="1"/>
  <c r="P8" i="3" s="1"/>
  <c r="K8" i="3"/>
  <c r="J8" i="3"/>
  <c r="M7" i="3"/>
  <c r="N7" i="3" s="1"/>
  <c r="O7" i="3" s="1"/>
  <c r="P7" i="3" s="1"/>
  <c r="K7" i="3"/>
  <c r="J7" i="3"/>
  <c r="L12" i="3" l="1"/>
  <c r="L10" i="3"/>
  <c r="L11" i="3"/>
  <c r="L7" i="3"/>
  <c r="L9" i="3"/>
  <c r="L8" i="3"/>
  <c r="P13" i="3"/>
</calcChain>
</file>

<file path=xl/sharedStrings.xml><?xml version="1.0" encoding="utf-8"?>
<sst xmlns="http://schemas.openxmlformats.org/spreadsheetml/2006/main" count="38" uniqueCount="33">
  <si>
    <t>Разина Н.В.</t>
  </si>
  <si>
    <t>кг</t>
  </si>
  <si>
    <t>Приложение № 1</t>
  </si>
  <si>
    <t>№</t>
  </si>
  <si>
    <t>Наименование предмета договора</t>
  </si>
  <si>
    <t>Ед. изм</t>
  </si>
  <si>
    <t>Кол-во</t>
  </si>
  <si>
    <t>Коммерческие предложения (руб./ед.изм.)</t>
  </si>
  <si>
    <t>Данные реестра договоров (руб./ед.изм.)</t>
  </si>
  <si>
    <t>Однородность совокупности значений выявленных цен, используемых в расчете Н(М)ЦК</t>
  </si>
  <si>
    <t>КП 1</t>
  </si>
  <si>
    <t>КП 2</t>
  </si>
  <si>
    <t>Номер сведений о договоре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</si>
  <si>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</si>
  <si>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</si>
  <si>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</si>
  <si>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</si>
  <si>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</si>
  <si>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</si>
  <si>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КП 3</t>
  </si>
  <si>
    <t>Консервы рыбные (сайра)</t>
  </si>
  <si>
    <t>Сельдь слабосоленная</t>
  </si>
  <si>
    <t>Крабовое палочки</t>
  </si>
  <si>
    <t xml:space="preserve">Расчет и обоснование начальной (максимальной) цены договора методом сопоставимых рыночных цен (Н(М)ЦД) 
</t>
  </si>
  <si>
    <t>к техническому заданию  на поставку продуктов питания (рыба и рыбная продукция) на 2021год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</si>
  <si>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</si>
  <si>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</si>
  <si>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</si>
  <si>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Специалист в сфере закупок</t>
  </si>
  <si>
    <t>Рыба мороженая филе (минтая)</t>
  </si>
  <si>
    <t>Рыба свежая (минтай) тушка б/г</t>
  </si>
  <si>
    <t>Икра  лососевая</t>
  </si>
  <si>
    <t>Начальная (максимальная) цена договора рассчитана с использованием метода сопоставления рыночных цен. Таким образом НМЦД  составила (рублей): 2 341 122,35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</si>
</sst>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/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4" fontId="3" fillId="2" borderId="0" xfId="0" applyNumberFormat="1" applyFont="1" applyFill="1"/>
    <xf numFmtId="0" fontId="3" fillId="2" borderId="0" xfId="0" applyFont="1" applyFill="1" applyAlignment="1" applyProtection="1">
      <alignment horizontal="center" wrapText="1"/>
      <protection locked="0"/>
    </xf>
    <xf numFmtId="0" fontId="0" fillId="0" borderId="1" xfId="0" applyBorder="1"/>
    <xf numFmtId="0" fontId="3" fillId="2" borderId="0" xfId="0" applyFont="1" applyFill="1" applyAlignment="1" applyProtection="1">
      <alignment horizont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distributed"/>
    </xf>
    <xf numFmtId="2" fontId="0" fillId="0" borderId="1" xfId="0" applyNumberFormat="1" applyBorder="1" applyAlignment="1">
      <alignment horizontal="center" vertical="distributed"/>
    </xf>
    <xf numFmtId="0" fontId="7" fillId="3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087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8217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4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9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9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9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9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10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1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10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1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10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1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10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1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10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1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1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1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1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1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1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1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1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1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1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1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1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1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1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1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1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1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1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1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1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1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13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1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1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="90" zoomScaleNormal="90" workbookViewId="0">
      <selection activeCell="A14" sqref="A14:P14"/>
    </sheetView>
  </sheetViews>
  <sheetFormatPr defaultRowHeight="12.75" x14ac:dyDescent="0.2"/>
  <cols>
    <col min="1" max="1" width="4.28515625" style="1" customWidth="1"/>
    <col min="2" max="2" width="31.42578125" style="1" customWidth="1"/>
    <col min="3" max="3" width="7.85546875" style="1" customWidth="1"/>
    <col min="4" max="4" width="7.7109375" style="1" customWidth="1"/>
    <col min="5" max="6" width="12.28515625" style="1" customWidth="1"/>
    <col min="7" max="7" width="12" style="1" customWidth="1"/>
    <col min="8" max="8" width="8.28515625" style="1" customWidth="1"/>
    <col min="9" max="9" width="9.42578125" style="1" hidden="1" customWidth="1"/>
    <col min="10" max="10" width="14.7109375" style="1" customWidth="1"/>
    <col min="11" max="11" width="15.42578125" style="1" customWidth="1"/>
    <col min="12" max="12" width="14.28515625" style="1" customWidth="1"/>
    <col min="13" max="13" width="22.7109375" style="1" customWidth="1"/>
    <col min="14" max="14" width="23.140625" style="1" customWidth="1"/>
    <col min="15" max="15" width="12.42578125" style="1" customWidth="1"/>
    <col min="16" max="16" width="16.42578125" style="1" bestFit="1" customWidth="1"/>
    <col min="17" max="16384" width="9.140625" style="1"/>
  </cols>
  <sheetData>
    <row r="1" spans="1:16" x14ac:dyDescent="0.2">
      <c r="M1" s="1" t="s">
        <v>2</v>
      </c>
      <c r="N1" s="30"/>
      <c r="O1" s="30"/>
      <c r="P1" s="30"/>
    </row>
    <row r="3" spans="1:16" x14ac:dyDescent="0.2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2">
      <c r="A4" s="2"/>
      <c r="B4" s="2"/>
      <c r="C4" s="3"/>
      <c r="D4" s="3"/>
      <c r="E4" s="32" t="s">
        <v>24</v>
      </c>
      <c r="F4" s="32"/>
      <c r="G4" s="32"/>
      <c r="H4" s="32"/>
      <c r="I4" s="32"/>
      <c r="J4" s="32"/>
      <c r="K4" s="32"/>
      <c r="L4" s="32"/>
      <c r="M4" s="32"/>
      <c r="N4" s="2"/>
      <c r="O4" s="2"/>
      <c r="P4" s="2"/>
    </row>
    <row r="5" spans="1:16" x14ac:dyDescent="0.2">
      <c r="A5" s="33" t="s">
        <v>3</v>
      </c>
      <c r="B5" s="33" t="s">
        <v>4</v>
      </c>
      <c r="C5" s="34" t="s">
        <v>5</v>
      </c>
      <c r="D5" s="34" t="s">
        <v>6</v>
      </c>
      <c r="E5" s="36" t="s">
        <v>7</v>
      </c>
      <c r="F5" s="32"/>
      <c r="G5" s="21"/>
      <c r="H5" s="36" t="s">
        <v>8</v>
      </c>
      <c r="I5" s="37"/>
      <c r="J5" s="38" t="s">
        <v>9</v>
      </c>
      <c r="K5" s="38"/>
      <c r="L5" s="38"/>
      <c r="M5" s="39" t="s">
        <v>25</v>
      </c>
      <c r="N5" s="39"/>
      <c r="O5" s="39"/>
      <c r="P5" s="39"/>
    </row>
    <row r="6" spans="1:16" ht="140.25" x14ac:dyDescent="0.2">
      <c r="A6" s="33"/>
      <c r="B6" s="34"/>
      <c r="C6" s="35"/>
      <c r="D6" s="35"/>
      <c r="E6" s="4" t="s">
        <v>10</v>
      </c>
      <c r="F6" s="4" t="s">
        <v>11</v>
      </c>
      <c r="G6" s="4" t="s">
        <v>19</v>
      </c>
      <c r="H6" s="4" t="s">
        <v>12</v>
      </c>
      <c r="I6" s="4" t="s">
        <v>13</v>
      </c>
      <c r="J6" s="5" t="s">
        <v>14</v>
      </c>
      <c r="K6" s="5" t="s">
        <v>15</v>
      </c>
      <c r="L6" s="5" t="s">
        <v>16</v>
      </c>
      <c r="M6" s="6" t="s">
        <v>26</v>
      </c>
      <c r="N6" s="5" t="s">
        <v>17</v>
      </c>
      <c r="O6" s="5" t="s">
        <v>18</v>
      </c>
      <c r="P6" s="5" t="s">
        <v>27</v>
      </c>
    </row>
    <row r="7" spans="1:16" ht="38.25" customHeight="1" x14ac:dyDescent="0.25">
      <c r="A7" s="7">
        <v>1</v>
      </c>
      <c r="B7" s="19" t="s">
        <v>21</v>
      </c>
      <c r="C7" s="9" t="s">
        <v>1</v>
      </c>
      <c r="D7" s="24">
        <v>980</v>
      </c>
      <c r="E7" s="25">
        <v>320</v>
      </c>
      <c r="F7" s="10">
        <v>330</v>
      </c>
      <c r="G7" s="10">
        <v>300</v>
      </c>
      <c r="H7" s="11"/>
      <c r="I7" s="11"/>
      <c r="J7" s="10">
        <f t="shared" ref="J7:J12" si="0">AVERAGE(E7:G7)</f>
        <v>316.66666666666669</v>
      </c>
      <c r="K7" s="12">
        <f t="shared" ref="K7:K12" si="1">STDEV(E7:G7)</f>
        <v>15.275252316519467</v>
      </c>
      <c r="L7" s="12">
        <f t="shared" ref="L7:L12" si="2">K7/J7*100</f>
        <v>4.8237638894271999</v>
      </c>
      <c r="M7" s="10">
        <f t="shared" ref="M7:M12" si="3">((D7/3)*(SUM(E7:G7)))</f>
        <v>310333.33333333337</v>
      </c>
      <c r="N7" s="10">
        <f t="shared" ref="N7:N12" si="4">M7/D7</f>
        <v>316.66666666666669</v>
      </c>
      <c r="O7" s="10">
        <f t="shared" ref="O7:O12" si="5">ROUNDDOWN(N7,2)</f>
        <v>316.66000000000003</v>
      </c>
      <c r="P7" s="10">
        <f t="shared" ref="P7:P12" si="6">O7*D7</f>
        <v>310326.80000000005</v>
      </c>
    </row>
    <row r="8" spans="1:16" ht="24" customHeight="1" x14ac:dyDescent="0.25">
      <c r="A8" s="13">
        <v>2</v>
      </c>
      <c r="B8" s="19" t="s">
        <v>20</v>
      </c>
      <c r="C8" s="9" t="s">
        <v>1</v>
      </c>
      <c r="D8" s="24">
        <v>230</v>
      </c>
      <c r="E8" s="25">
        <v>250</v>
      </c>
      <c r="F8" s="10">
        <v>260</v>
      </c>
      <c r="G8" s="10">
        <v>220</v>
      </c>
      <c r="H8" s="11"/>
      <c r="I8" s="11"/>
      <c r="J8" s="10">
        <f t="shared" si="0"/>
        <v>243.33333333333334</v>
      </c>
      <c r="K8" s="12">
        <f t="shared" si="1"/>
        <v>20.816659994661329</v>
      </c>
      <c r="L8" s="12">
        <f t="shared" si="2"/>
        <v>8.5547917786279424</v>
      </c>
      <c r="M8" s="10">
        <f t="shared" si="3"/>
        <v>55966.666666666672</v>
      </c>
      <c r="N8" s="10">
        <f t="shared" si="4"/>
        <v>243.33333333333334</v>
      </c>
      <c r="O8" s="10">
        <f t="shared" si="5"/>
        <v>243.33</v>
      </c>
      <c r="P8" s="10">
        <f t="shared" si="6"/>
        <v>55965.9</v>
      </c>
    </row>
    <row r="9" spans="1:16" ht="24" customHeight="1" x14ac:dyDescent="0.25">
      <c r="A9" s="13">
        <v>3</v>
      </c>
      <c r="B9" s="19" t="s">
        <v>29</v>
      </c>
      <c r="C9" s="9" t="s">
        <v>1</v>
      </c>
      <c r="D9" s="24">
        <v>3350</v>
      </c>
      <c r="E9" s="25">
        <v>360</v>
      </c>
      <c r="F9" s="10">
        <v>380</v>
      </c>
      <c r="G9" s="10">
        <v>350</v>
      </c>
      <c r="H9" s="11"/>
      <c r="I9" s="11"/>
      <c r="J9" s="10">
        <f t="shared" si="0"/>
        <v>363.33333333333331</v>
      </c>
      <c r="K9" s="12">
        <f t="shared" si="1"/>
        <v>15.275252316519467</v>
      </c>
      <c r="L9" s="12">
        <f t="shared" si="2"/>
        <v>4.2041978852805872</v>
      </c>
      <c r="M9" s="10">
        <f t="shared" si="3"/>
        <v>1217166.6666666667</v>
      </c>
      <c r="N9" s="10">
        <f t="shared" si="4"/>
        <v>363.33333333333337</v>
      </c>
      <c r="O9" s="10">
        <f t="shared" si="5"/>
        <v>363.33</v>
      </c>
      <c r="P9" s="10">
        <f t="shared" si="6"/>
        <v>1217155.5</v>
      </c>
    </row>
    <row r="10" spans="1:16" ht="24" customHeight="1" x14ac:dyDescent="0.25">
      <c r="A10" s="13">
        <v>4</v>
      </c>
      <c r="B10" s="19" t="s">
        <v>30</v>
      </c>
      <c r="C10" s="9" t="s">
        <v>1</v>
      </c>
      <c r="D10" s="24">
        <v>895</v>
      </c>
      <c r="E10" s="25">
        <v>255</v>
      </c>
      <c r="F10" s="10">
        <v>260</v>
      </c>
      <c r="G10" s="10">
        <v>250</v>
      </c>
      <c r="H10" s="11"/>
      <c r="I10" s="11"/>
      <c r="J10" s="10">
        <f t="shared" si="0"/>
        <v>255</v>
      </c>
      <c r="K10" s="12">
        <f t="shared" si="1"/>
        <v>5</v>
      </c>
      <c r="L10" s="12">
        <f t="shared" si="2"/>
        <v>1.9607843137254901</v>
      </c>
      <c r="M10" s="10">
        <f t="shared" si="3"/>
        <v>228225</v>
      </c>
      <c r="N10" s="10">
        <f t="shared" si="4"/>
        <v>255</v>
      </c>
      <c r="O10" s="10">
        <f t="shared" si="5"/>
        <v>255</v>
      </c>
      <c r="P10" s="10">
        <f t="shared" si="6"/>
        <v>228225</v>
      </c>
    </row>
    <row r="11" spans="1:16" ht="24" customHeight="1" x14ac:dyDescent="0.25">
      <c r="A11" s="13">
        <v>5</v>
      </c>
      <c r="B11" s="19" t="s">
        <v>31</v>
      </c>
      <c r="C11" s="9" t="s">
        <v>1</v>
      </c>
      <c r="D11" s="24">
        <v>90</v>
      </c>
      <c r="E11" s="25">
        <v>4500</v>
      </c>
      <c r="F11" s="10">
        <v>4700</v>
      </c>
      <c r="G11" s="10">
        <v>4000</v>
      </c>
      <c r="H11" s="11"/>
      <c r="I11" s="11"/>
      <c r="J11" s="10">
        <f t="shared" si="0"/>
        <v>4400</v>
      </c>
      <c r="K11" s="12">
        <f t="shared" si="1"/>
        <v>360.55512754639892</v>
      </c>
      <c r="L11" s="12">
        <f t="shared" si="2"/>
        <v>8.1944347169636131</v>
      </c>
      <c r="M11" s="10">
        <f t="shared" si="3"/>
        <v>396000</v>
      </c>
      <c r="N11" s="10">
        <f t="shared" si="4"/>
        <v>4400</v>
      </c>
      <c r="O11" s="10">
        <f t="shared" si="5"/>
        <v>4400</v>
      </c>
      <c r="P11" s="10">
        <f t="shared" si="6"/>
        <v>396000</v>
      </c>
    </row>
    <row r="12" spans="1:16" ht="24" customHeight="1" x14ac:dyDescent="0.25">
      <c r="A12" s="13">
        <v>6</v>
      </c>
      <c r="B12" s="19" t="s">
        <v>22</v>
      </c>
      <c r="C12" s="9" t="s">
        <v>1</v>
      </c>
      <c r="D12" s="24">
        <v>255</v>
      </c>
      <c r="E12" s="25">
        <v>520</v>
      </c>
      <c r="F12" s="10">
        <v>550</v>
      </c>
      <c r="G12" s="10">
        <v>500</v>
      </c>
      <c r="H12" s="11"/>
      <c r="I12" s="11"/>
      <c r="J12" s="10">
        <f t="shared" si="0"/>
        <v>523.33333333333337</v>
      </c>
      <c r="K12" s="12">
        <f t="shared" si="1"/>
        <v>25.16611478423583</v>
      </c>
      <c r="L12" s="12">
        <f t="shared" si="2"/>
        <v>4.8088117422106675</v>
      </c>
      <c r="M12" s="10">
        <f t="shared" si="3"/>
        <v>133450</v>
      </c>
      <c r="N12" s="10">
        <f t="shared" si="4"/>
        <v>523.33333333333337</v>
      </c>
      <c r="O12" s="10">
        <f t="shared" si="5"/>
        <v>523.33000000000004</v>
      </c>
      <c r="P12" s="10">
        <f t="shared" si="6"/>
        <v>133449.15000000002</v>
      </c>
    </row>
    <row r="13" spans="1:16" ht="15.75" x14ac:dyDescent="0.25">
      <c r="A13" s="13"/>
      <c r="B13" s="8"/>
      <c r="C13" s="9"/>
      <c r="D13" s="9"/>
      <c r="E13" s="22"/>
      <c r="F13" s="22"/>
      <c r="G13" s="22"/>
      <c r="H13" s="11"/>
      <c r="I13" s="11"/>
      <c r="J13" s="10"/>
      <c r="K13" s="12"/>
      <c r="L13" s="12"/>
      <c r="M13" s="10"/>
      <c r="N13" s="10"/>
      <c r="O13" s="10"/>
      <c r="P13" s="23">
        <f>SUM(P7:P12)</f>
        <v>2341122.35</v>
      </c>
    </row>
    <row r="14" spans="1:16" ht="15" x14ac:dyDescent="0.2">
      <c r="A14" s="26" t="s">
        <v>32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 x14ac:dyDescent="0.2">
      <c r="A15" s="27"/>
      <c r="B15" s="2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s="16" customFormat="1" ht="15" x14ac:dyDescent="0.2">
      <c r="A16" s="28" t="s">
        <v>28</v>
      </c>
      <c r="B16" s="28"/>
      <c r="C16" s="28"/>
      <c r="D16" s="14"/>
      <c r="E16" s="29" t="s">
        <v>0</v>
      </c>
      <c r="F16" s="29"/>
      <c r="G16" s="20"/>
      <c r="H16" s="18"/>
      <c r="I16" s="15"/>
      <c r="J16" s="15"/>
      <c r="K16" s="15"/>
      <c r="L16" s="15"/>
      <c r="M16" s="15"/>
      <c r="N16" s="15"/>
      <c r="O16" s="15"/>
      <c r="P16" s="15"/>
    </row>
    <row r="17" spans="1:16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2">
      <c r="A18" s="14"/>
      <c r="B18" s="17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</sheetData>
  <mergeCells count="15">
    <mergeCell ref="A14:P14"/>
    <mergeCell ref="A15:B15"/>
    <mergeCell ref="A16:C16"/>
    <mergeCell ref="E16:F16"/>
    <mergeCell ref="N1:P1"/>
    <mergeCell ref="A3:P3"/>
    <mergeCell ref="E4:M4"/>
    <mergeCell ref="A5:A6"/>
    <mergeCell ref="B5:B6"/>
    <mergeCell ref="C5:C6"/>
    <mergeCell ref="D5:D6"/>
    <mergeCell ref="E5:F5"/>
    <mergeCell ref="H5:I5"/>
    <mergeCell ref="J5:L5"/>
    <mergeCell ref="M5:P5"/>
  </mergeCells>
  <pageMargins left="0.7" right="0.7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2020-10-06T07:13:40Z</dcterms:modified>
</cp:coreProperties>
</file>