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Ромашка\ПРодукты 2021\Овощи\"/>
    </mc:Choice>
  </mc:AlternateContent>
  <bookViews>
    <workbookView xWindow="0" yWindow="0" windowWidth="21600" windowHeight="1042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1" l="1"/>
  <c r="M14" i="1"/>
  <c r="M15" i="1"/>
  <c r="M16" i="1"/>
  <c r="M17" i="1"/>
  <c r="M18" i="1"/>
  <c r="M19" i="1"/>
  <c r="M20" i="1"/>
  <c r="M21" i="1"/>
  <c r="M22" i="1"/>
  <c r="M23" i="1"/>
  <c r="M24" i="1"/>
  <c r="I13" i="1"/>
  <c r="I14" i="1"/>
  <c r="I15" i="1"/>
  <c r="I16" i="1"/>
  <c r="I17" i="1"/>
  <c r="I18" i="1"/>
  <c r="I19" i="1"/>
  <c r="I20" i="1"/>
  <c r="I21" i="1"/>
  <c r="I22" i="1"/>
  <c r="I23" i="1"/>
  <c r="I24" i="1"/>
  <c r="I12" i="1"/>
  <c r="L18" i="1"/>
  <c r="L21" i="1"/>
  <c r="J24" i="1" l="1"/>
  <c r="K24" i="1" s="1"/>
  <c r="J23" i="1"/>
  <c r="J22" i="1"/>
  <c r="K22" i="1" s="1"/>
  <c r="J21" i="1"/>
  <c r="K21" i="1" s="1"/>
  <c r="J20" i="1"/>
  <c r="K20" i="1" s="1"/>
  <c r="J19" i="1"/>
  <c r="K19" i="1" s="1"/>
  <c r="J18" i="1"/>
  <c r="K18" i="1" s="1"/>
  <c r="J17" i="1"/>
  <c r="K17" i="1" s="1"/>
  <c r="J16" i="1"/>
  <c r="K16" i="1" s="1"/>
  <c r="J15" i="1"/>
  <c r="K15" i="1" s="1"/>
  <c r="J14" i="1"/>
  <c r="J13" i="1"/>
  <c r="L25" i="1"/>
  <c r="J12" i="1"/>
  <c r="K12" i="1" s="1"/>
  <c r="M12" i="1"/>
  <c r="K14" i="1" l="1"/>
  <c r="K23" i="1"/>
  <c r="K13" i="1"/>
  <c r="M25" i="1"/>
</calcChain>
</file>

<file path=xl/sharedStrings.xml><?xml version="1.0" encoding="utf-8"?>
<sst xmlns="http://schemas.openxmlformats.org/spreadsheetml/2006/main" count="50" uniqueCount="38">
  <si>
    <t>Расчет начальной (максимальной) цены договора</t>
  </si>
  <si>
    <t>1. Начальная (максимальная) цена договора (далее - НМЦД) определена методом сопоставимых рыночных цен (анализ рынка), в соответствии с требованиями типового положения о закупке товаров, работ, услуг, утвержденного Комитетом по конкурентной политике МО от 21.03.2019 №30-01-14/19 ( в редакции распоряжений Комитета по конкурентной политике МО от 23.07.2019 №30-01-26/19, от 30.09.2019 №30-01-41/19) (далее - Типовое положение).</t>
  </si>
  <si>
    <t>2. Источник информации о цене товара –  информация о цене товара, полученная по запросу Заказчика у поставщиков, осуществляющих поставки идентичных товаров, планируемых к закупкам (коммерческие предложения).</t>
  </si>
  <si>
    <t>3. В целях определения однородности совокупности значений выявленных цен, используемых в расчете НМЦД, рассчитывался коэффициент вариации, в соответствии с требованиями Типового положения.</t>
  </si>
  <si>
    <t>4. НМЦД определена как среднее арифметическое значение из предложенных цен.</t>
  </si>
  <si>
    <t>5. Количество источников, использованных для расчета цены: 3</t>
  </si>
  <si>
    <t>6. Полученные данные сведены в таблицу:</t>
  </si>
  <si>
    <t>№ п/п</t>
  </si>
  <si>
    <t>Наименование продукта</t>
  </si>
  <si>
    <t>Потребность в  день на 1 реб. в кг в МДОУ</t>
  </si>
  <si>
    <t>Источник №1</t>
  </si>
  <si>
    <t>Источник №2</t>
  </si>
  <si>
    <t>Источник №3</t>
  </si>
  <si>
    <t>Средняя арифметическое</t>
  </si>
  <si>
    <t>Сред.квадр. откл. σ=</t>
  </si>
  <si>
    <t>Коэфф вариации V=</t>
  </si>
  <si>
    <t>кол-во восп. (кг)</t>
  </si>
  <si>
    <t>Сумма  (руб)</t>
  </si>
  <si>
    <t>запрос котировок в электронной форме</t>
  </si>
  <si>
    <t>№ 1 Плодоовощная продукция (ограничение по 126н - допуск иностранных государств)</t>
  </si>
  <si>
    <t>Картофель продовольственный свежий, в сетках</t>
  </si>
  <si>
    <t>кг</t>
  </si>
  <si>
    <t>Свекла столовая свежая, в сетках</t>
  </si>
  <si>
    <t>Капуста белокачаннвя свежая, класс первый, в сетках</t>
  </si>
  <si>
    <t>Морковь столовая свежая, в сетках</t>
  </si>
  <si>
    <t>Лук репчатый свежий, класс первый, в сетках</t>
  </si>
  <si>
    <t>Яблоки свежие</t>
  </si>
  <si>
    <t>Чеснок свежий, в сетках</t>
  </si>
  <si>
    <t>Апельсины свежие</t>
  </si>
  <si>
    <t>Бананы свежие</t>
  </si>
  <si>
    <t>Итого</t>
  </si>
  <si>
    <t>на поставку продуктов питания для воспитанников в 2021 году</t>
  </si>
  <si>
    <t>Томаты свежие, поставки с 01.05.2020г. по 30.09.2020г.</t>
  </si>
  <si>
    <t>Огурцы свежие, сорт высший, поставки с 01.05.2020г. по 30.09.2020г.</t>
  </si>
  <si>
    <t xml:space="preserve">Лук зеленый, свежий, сорт первый, поставки с 01.04.2020г. по 30.09.2020г.     </t>
  </si>
  <si>
    <t xml:space="preserve">Укроп свежий, поставки с 01.04.2020г. по 30.09.2020г.   </t>
  </si>
  <si>
    <t>Заведующий МАДОУ №61 "Ромашка"                                                                        __________________________ Л.П. Маслова</t>
  </si>
  <si>
    <t>МАДОУ №61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</si>
</sst>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419]General"/>
    <numFmt numFmtId="165" formatCode="[$-419]0.00"/>
    <numFmt numFmtId="166" formatCode="[$-419]0"/>
    <numFmt numFmtId="167" formatCode="#,##0.00000"/>
    <numFmt numFmtId="168" formatCode="[$-419]#,##0.00"/>
  </numFmts>
  <fonts count="1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 CYR"/>
      <charset val="204"/>
    </font>
    <font>
      <sz val="8"/>
      <color rgb="FF000000"/>
      <name val="Times New Roman CYR"/>
      <charset val="204"/>
    </font>
    <font>
      <b/>
      <sz val="13"/>
      <color rgb="FF000000"/>
      <name val="Times New Roman CYR"/>
      <charset val="204"/>
    </font>
    <font>
      <b/>
      <sz val="18"/>
      <color rgb="FF000000"/>
      <name val="Times New Roman CYR"/>
      <charset val="204"/>
    </font>
    <font>
      <b/>
      <sz val="9"/>
      <color rgb="FF000000"/>
      <name val="Arial1"/>
      <charset val="204"/>
    </font>
    <font>
      <b/>
      <i/>
      <sz val="9"/>
      <color rgb="FF000000"/>
      <name val="Calibri"/>
      <family val="2"/>
      <charset val="204"/>
    </font>
    <font>
      <sz val="9"/>
      <color rgb="FF000000"/>
      <name val="Arial1"/>
      <charset val="204"/>
    </font>
    <font>
      <b/>
      <i/>
      <sz val="16"/>
      <color rgb="FF000000"/>
      <name val="Calibri"/>
      <family val="2"/>
      <charset val="204"/>
    </font>
    <font>
      <b/>
      <i/>
      <sz val="9"/>
      <color rgb="FF000000"/>
      <name val="Arial1"/>
      <charset val="204"/>
    </font>
    <font>
      <b/>
      <sz val="11"/>
      <color rgb="FF000000"/>
      <name val="Calibri"/>
      <family val="2"/>
      <charset val="204"/>
    </font>
    <font>
      <sz val="11"/>
      <color rgb="FF7030A0"/>
      <name val="Calibri"/>
      <family val="2"/>
      <charset val="204"/>
    </font>
    <font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4F81BD"/>
        <bgColor rgb="FF4F81BD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34">
    <xf numFmtId="0" fontId="0" fillId="0" borderId="0" xfId="0"/>
    <xf numFmtId="164" fontId="3" fillId="0" borderId="0" xfId="1" applyFont="1" applyFill="1" applyAlignment="1">
      <alignment horizontal="left" wrapText="1"/>
    </xf>
    <xf numFmtId="164" fontId="4" fillId="0" borderId="0" xfId="1" applyFont="1" applyFill="1" applyAlignment="1">
      <alignment horizontal="left" wrapText="1"/>
    </xf>
    <xf numFmtId="164" fontId="5" fillId="0" borderId="0" xfId="1" applyFont="1" applyFill="1" applyAlignment="1">
      <alignment horizontal="right" wrapText="1"/>
    </xf>
    <xf numFmtId="164" fontId="7" fillId="0" borderId="3" xfId="1" applyFont="1" applyFill="1" applyBorder="1" applyAlignment="1">
      <alignment horizontal="center" wrapText="1"/>
    </xf>
    <xf numFmtId="49" fontId="7" fillId="0" borderId="3" xfId="1" applyNumberFormat="1" applyFont="1" applyFill="1" applyBorder="1" applyAlignment="1">
      <alignment horizontal="center" wrapText="1"/>
    </xf>
    <xf numFmtId="166" fontId="8" fillId="0" borderId="3" xfId="1" applyNumberFormat="1" applyFont="1" applyFill="1" applyBorder="1" applyAlignment="1">
      <alignment horizontal="right" wrapText="1"/>
    </xf>
    <xf numFmtId="165" fontId="8" fillId="0" borderId="3" xfId="1" applyNumberFormat="1" applyFont="1" applyFill="1" applyBorder="1" applyAlignment="1">
      <alignment horizontal="right" wrapText="1"/>
    </xf>
    <xf numFmtId="164" fontId="9" fillId="0" borderId="3" xfId="1" applyFont="1" applyFill="1" applyBorder="1" applyAlignment="1">
      <alignment horizontal="left" wrapText="1"/>
    </xf>
    <xf numFmtId="164" fontId="8" fillId="0" borderId="3" xfId="1" applyFont="1" applyFill="1" applyBorder="1" applyAlignment="1">
      <alignment horizontal="center" wrapText="1"/>
    </xf>
    <xf numFmtId="164" fontId="8" fillId="3" borderId="3" xfId="1" applyFont="1" applyFill="1" applyBorder="1" applyAlignment="1">
      <alignment horizontal="justify" wrapText="1"/>
    </xf>
    <xf numFmtId="167" fontId="8" fillId="0" borderId="3" xfId="1" applyNumberFormat="1" applyFont="1" applyFill="1" applyBorder="1" applyAlignment="1">
      <alignment horizontal="right"/>
    </xf>
    <xf numFmtId="167" fontId="8" fillId="0" borderId="4" xfId="1" applyNumberFormat="1" applyFont="1" applyFill="1" applyBorder="1" applyAlignment="1">
      <alignment horizontal="right"/>
    </xf>
    <xf numFmtId="168" fontId="8" fillId="0" borderId="3" xfId="1" applyNumberFormat="1" applyFont="1" applyFill="1" applyBorder="1" applyAlignment="1">
      <alignment horizontal="right" wrapText="1"/>
    </xf>
    <xf numFmtId="166" fontId="8" fillId="0" borderId="3" xfId="1" applyNumberFormat="1" applyFont="1" applyFill="1" applyBorder="1" applyAlignment="1">
      <alignment horizontal="right"/>
    </xf>
    <xf numFmtId="0" fontId="0" fillId="4" borderId="3" xfId="0" applyFill="1" applyBorder="1"/>
    <xf numFmtId="166" fontId="11" fillId="4" borderId="3" xfId="1" applyNumberFormat="1" applyFont="1" applyFill="1" applyBorder="1" applyAlignment="1">
      <alignment horizontal="right"/>
    </xf>
    <xf numFmtId="165" fontId="11" fillId="4" borderId="3" xfId="1" applyNumberFormat="1" applyFont="1" applyFill="1" applyBorder="1" applyAlignment="1">
      <alignment horizontal="right"/>
    </xf>
    <xf numFmtId="165" fontId="12" fillId="0" borderId="0" xfId="1" applyNumberFormat="1" applyFont="1" applyFill="1" applyAlignment="1">
      <alignment horizontal="center"/>
    </xf>
    <xf numFmtId="165" fontId="12" fillId="0" borderId="0" xfId="1" applyNumberFormat="1" applyFont="1" applyFill="1" applyAlignment="1"/>
    <xf numFmtId="164" fontId="1" fillId="0" borderId="0" xfId="1" applyFont="1" applyFill="1" applyAlignment="1"/>
    <xf numFmtId="166" fontId="12" fillId="0" borderId="0" xfId="1" applyNumberFormat="1" applyFont="1" applyFill="1" applyAlignment="1">
      <alignment horizontal="right"/>
    </xf>
    <xf numFmtId="165" fontId="12" fillId="0" borderId="0" xfId="1" applyNumberFormat="1" applyFont="1" applyFill="1" applyAlignment="1">
      <alignment horizontal="right"/>
    </xf>
    <xf numFmtId="164" fontId="1" fillId="0" borderId="0" xfId="1" applyFont="1" applyFill="1" applyAlignment="1">
      <alignment horizontal="center"/>
    </xf>
    <xf numFmtId="49" fontId="1" fillId="0" borderId="0" xfId="1" applyNumberFormat="1" applyFont="1" applyFill="1" applyAlignment="1"/>
    <xf numFmtId="166" fontId="1" fillId="0" borderId="0" xfId="1" applyNumberFormat="1" applyFont="1" applyFill="1" applyAlignment="1"/>
    <xf numFmtId="164" fontId="13" fillId="0" borderId="0" xfId="1" applyFont="1" applyFill="1" applyAlignment="1">
      <alignment horizontal="left"/>
    </xf>
    <xf numFmtId="164" fontId="3" fillId="0" borderId="0" xfId="1" applyFont="1" applyFill="1" applyAlignment="1">
      <alignment horizontal="left" wrapText="1"/>
    </xf>
    <xf numFmtId="165" fontId="6" fillId="2" borderId="3" xfId="1" applyNumberFormat="1" applyFont="1" applyFill="1" applyBorder="1" applyAlignment="1">
      <alignment horizontal="right" wrapText="1"/>
    </xf>
    <xf numFmtId="164" fontId="9" fillId="0" borderId="3" xfId="1" applyFont="1" applyFill="1" applyBorder="1" applyAlignment="1">
      <alignment horizontal="left" wrapText="1"/>
    </xf>
    <xf numFmtId="164" fontId="10" fillId="3" borderId="3" xfId="1" applyFont="1" applyFill="1" applyBorder="1" applyAlignment="1">
      <alignment horizontal="center" vertical="top" wrapText="1"/>
    </xf>
    <xf numFmtId="0" fontId="0" fillId="4" borderId="3" xfId="0" applyFill="1" applyBorder="1"/>
    <xf numFmtId="164" fontId="2" fillId="0" borderId="1" xfId="1" applyFont="1" applyFill="1" applyBorder="1" applyAlignment="1">
      <alignment horizontal="center" wrapText="1"/>
    </xf>
    <xf numFmtId="164" fontId="2" fillId="0" borderId="2" xfId="1" applyFont="1" applyFill="1" applyBorder="1" applyAlignment="1">
      <alignment horizont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247683</xdr:colOff>
      <xdr:row>4</xdr:row>
      <xdr:rowOff>247683</xdr:rowOff>
    </xdr:from>
    <xdr:ext cx="2590915" cy="654116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8362983" y="1676433"/>
          <a:ext cx="2590915" cy="65411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workbookViewId="0">
      <selection activeCell="M10" sqref="M10"/>
    </sheetView>
  </sheetViews>
  <sheetFormatPr defaultRowHeight="15"/>
  <cols>
    <col min="2" max="2" width="17.5703125" customWidth="1"/>
    <col min="3" max="3" width="22.140625" customWidth="1"/>
    <col min="13" max="13" width="17.42578125" customWidth="1"/>
  </cols>
  <sheetData>
    <row r="1" spans="1:13" ht="15.7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5.75">
      <c r="A2" s="33" t="s">
        <v>31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3" ht="48" customHeight="1">
      <c r="A3" s="27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</row>
    <row r="4" spans="1:13" ht="36.75" customHeight="1">
      <c r="A4" s="27" t="s">
        <v>2</v>
      </c>
      <c r="B4" s="27"/>
      <c r="C4" s="27"/>
      <c r="D4" s="27"/>
      <c r="E4" s="27"/>
      <c r="F4" s="27"/>
      <c r="G4" s="27"/>
      <c r="H4" s="27"/>
      <c r="I4" s="27"/>
      <c r="J4" s="1"/>
      <c r="K4" s="1"/>
      <c r="L4" s="2"/>
      <c r="M4" s="2"/>
    </row>
    <row r="5" spans="1:13" ht="26.25" customHeight="1">
      <c r="A5" s="27" t="s">
        <v>3</v>
      </c>
      <c r="B5" s="27"/>
      <c r="C5" s="27"/>
      <c r="D5" s="27"/>
      <c r="E5" s="27"/>
      <c r="F5" s="27"/>
      <c r="G5" s="27"/>
      <c r="H5" s="27"/>
      <c r="I5" s="27"/>
      <c r="J5" s="1"/>
      <c r="K5" s="1"/>
      <c r="L5" s="2"/>
      <c r="M5" s="2"/>
    </row>
    <row r="6" spans="1:13" ht="16.5">
      <c r="A6" s="27" t="s">
        <v>4</v>
      </c>
      <c r="B6" s="27"/>
      <c r="C6" s="27"/>
      <c r="D6" s="27"/>
      <c r="E6" s="27"/>
      <c r="F6" s="27"/>
      <c r="G6" s="27"/>
      <c r="H6" s="27"/>
      <c r="I6" s="27"/>
      <c r="J6" s="1"/>
      <c r="K6" s="1"/>
      <c r="L6" s="2"/>
      <c r="M6" s="2"/>
    </row>
    <row r="7" spans="1:13" ht="16.5">
      <c r="A7" s="27" t="s">
        <v>5</v>
      </c>
      <c r="B7" s="27"/>
      <c r="C7" s="27"/>
      <c r="D7" s="27"/>
      <c r="E7" s="27"/>
      <c r="F7" s="27"/>
      <c r="G7" s="27"/>
      <c r="H7" s="27"/>
      <c r="I7" s="27"/>
      <c r="J7" s="1"/>
      <c r="K7" s="1"/>
      <c r="L7" s="2"/>
      <c r="M7" s="2"/>
    </row>
    <row r="8" spans="1:13" ht="16.5">
      <c r="A8" s="27" t="s">
        <v>6</v>
      </c>
      <c r="B8" s="27"/>
      <c r="C8" s="27"/>
      <c r="D8" s="27"/>
      <c r="E8" s="27"/>
      <c r="F8" s="27"/>
      <c r="G8" s="27"/>
      <c r="H8" s="27"/>
      <c r="I8" s="27"/>
      <c r="J8" s="1"/>
      <c r="K8" s="1"/>
      <c r="L8" s="2"/>
      <c r="M8" s="2"/>
    </row>
    <row r="9" spans="1:13" ht="22.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28" t="s">
        <v>37</v>
      </c>
      <c r="M9" s="28"/>
    </row>
    <row r="10" spans="1:13" ht="60.75">
      <c r="A10" s="4" t="s">
        <v>7</v>
      </c>
      <c r="B10" s="4"/>
      <c r="C10" s="4" t="s">
        <v>8</v>
      </c>
      <c r="D10" s="4"/>
      <c r="E10" s="4" t="s">
        <v>9</v>
      </c>
      <c r="F10" s="4" t="s">
        <v>10</v>
      </c>
      <c r="G10" s="4" t="s">
        <v>11</v>
      </c>
      <c r="H10" s="4" t="s">
        <v>12</v>
      </c>
      <c r="I10" s="5" t="s">
        <v>13</v>
      </c>
      <c r="J10" s="5" t="s">
        <v>14</v>
      </c>
      <c r="K10" s="5" t="s">
        <v>15</v>
      </c>
      <c r="L10" s="6" t="s">
        <v>16</v>
      </c>
      <c r="M10" s="7" t="s">
        <v>17</v>
      </c>
    </row>
    <row r="11" spans="1:13" ht="21">
      <c r="A11" s="29" t="s">
        <v>18</v>
      </c>
      <c r="B11" s="29"/>
      <c r="C11" s="29"/>
      <c r="D11" s="29"/>
      <c r="E11" s="29"/>
      <c r="F11" s="29"/>
      <c r="G11" s="29"/>
      <c r="H11" s="29"/>
      <c r="I11" s="29"/>
      <c r="J11" s="8"/>
      <c r="K11" s="8"/>
      <c r="L11" s="6"/>
      <c r="M11" s="7"/>
    </row>
    <row r="12" spans="1:13" ht="46.5" customHeight="1">
      <c r="A12" s="9">
        <v>1</v>
      </c>
      <c r="B12" s="30" t="s">
        <v>19</v>
      </c>
      <c r="C12" s="10" t="s">
        <v>20</v>
      </c>
      <c r="D12" s="9" t="s">
        <v>21</v>
      </c>
      <c r="E12" s="11">
        <v>0.21310000000000001</v>
      </c>
      <c r="F12" s="12">
        <v>27</v>
      </c>
      <c r="G12" s="11">
        <v>25</v>
      </c>
      <c r="H12" s="11">
        <v>30</v>
      </c>
      <c r="I12" s="13">
        <f>ROUND((F12+G12+H12)/3,2)</f>
        <v>27.33</v>
      </c>
      <c r="J12" s="13">
        <f t="shared" ref="J12:J24" si="0">_xlfn.STDEV.S(F12:H12)</f>
        <v>2.5166114784235836</v>
      </c>
      <c r="K12" s="13">
        <f t="shared" ref="K12:K24" si="1">J12/I12*100</f>
        <v>9.2082381208327249</v>
      </c>
      <c r="L12" s="14">
        <v>8800</v>
      </c>
      <c r="M12" s="7">
        <f t="shared" ref="M12:M24" si="2">I12*L12</f>
        <v>240503.99999999997</v>
      </c>
    </row>
    <row r="13" spans="1:13" ht="39" customHeight="1">
      <c r="A13" s="9">
        <v>2</v>
      </c>
      <c r="B13" s="30"/>
      <c r="C13" s="10" t="s">
        <v>22</v>
      </c>
      <c r="D13" s="9" t="s">
        <v>21</v>
      </c>
      <c r="E13" s="11">
        <v>4.8939999999999997E-2</v>
      </c>
      <c r="F13" s="12">
        <v>24</v>
      </c>
      <c r="G13" s="11">
        <v>23</v>
      </c>
      <c r="H13" s="11">
        <v>28</v>
      </c>
      <c r="I13" s="13">
        <f t="shared" ref="I13:I24" si="3">ROUND((F13+G13+H13)/3,2)</f>
        <v>25</v>
      </c>
      <c r="J13" s="13">
        <f t="shared" si="0"/>
        <v>2.6457513110645907</v>
      </c>
      <c r="K13" s="13">
        <f t="shared" si="1"/>
        <v>10.583005244258363</v>
      </c>
      <c r="L13" s="14">
        <v>2500</v>
      </c>
      <c r="M13" s="7">
        <f t="shared" si="2"/>
        <v>62500</v>
      </c>
    </row>
    <row r="14" spans="1:13" ht="42" customHeight="1">
      <c r="A14" s="9">
        <v>3</v>
      </c>
      <c r="B14" s="30"/>
      <c r="C14" s="10" t="s">
        <v>23</v>
      </c>
      <c r="D14" s="9" t="s">
        <v>21</v>
      </c>
      <c r="E14" s="11">
        <v>8.9249999999999996E-2</v>
      </c>
      <c r="F14" s="12">
        <v>24</v>
      </c>
      <c r="G14" s="11">
        <v>23</v>
      </c>
      <c r="H14" s="11">
        <v>28</v>
      </c>
      <c r="I14" s="13">
        <f t="shared" si="3"/>
        <v>25</v>
      </c>
      <c r="J14" s="13">
        <f t="shared" si="0"/>
        <v>2.6457513110645907</v>
      </c>
      <c r="K14" s="13">
        <f t="shared" si="1"/>
        <v>10.583005244258363</v>
      </c>
      <c r="L14" s="14">
        <v>3200</v>
      </c>
      <c r="M14" s="7">
        <f t="shared" si="2"/>
        <v>80000</v>
      </c>
    </row>
    <row r="15" spans="1:13" ht="31.5" customHeight="1">
      <c r="A15" s="9">
        <v>4</v>
      </c>
      <c r="B15" s="30"/>
      <c r="C15" s="10" t="s">
        <v>24</v>
      </c>
      <c r="D15" s="9" t="s">
        <v>21</v>
      </c>
      <c r="E15" s="11">
        <v>6.7970000000000003E-2</v>
      </c>
      <c r="F15" s="12">
        <v>28</v>
      </c>
      <c r="G15" s="11">
        <v>27</v>
      </c>
      <c r="H15" s="11">
        <v>32</v>
      </c>
      <c r="I15" s="13">
        <f t="shared" si="3"/>
        <v>29</v>
      </c>
      <c r="J15" s="13">
        <f t="shared" si="0"/>
        <v>2.6457513110645907</v>
      </c>
      <c r="K15" s="13">
        <f t="shared" si="1"/>
        <v>9.1232803829813474</v>
      </c>
      <c r="L15" s="14">
        <v>3000</v>
      </c>
      <c r="M15" s="7">
        <f t="shared" si="2"/>
        <v>87000</v>
      </c>
    </row>
    <row r="16" spans="1:13" ht="41.25" customHeight="1">
      <c r="A16" s="9">
        <v>5</v>
      </c>
      <c r="B16" s="30"/>
      <c r="C16" s="10" t="s">
        <v>25</v>
      </c>
      <c r="D16" s="9" t="s">
        <v>21</v>
      </c>
      <c r="E16" s="11">
        <v>2.8549999999999999E-2</v>
      </c>
      <c r="F16" s="12">
        <v>24</v>
      </c>
      <c r="G16" s="11">
        <v>23</v>
      </c>
      <c r="H16" s="11">
        <v>28</v>
      </c>
      <c r="I16" s="13">
        <f t="shared" si="3"/>
        <v>25</v>
      </c>
      <c r="J16" s="13">
        <f t="shared" si="0"/>
        <v>2.6457513110645907</v>
      </c>
      <c r="K16" s="13">
        <f t="shared" si="1"/>
        <v>10.583005244258363</v>
      </c>
      <c r="L16" s="14">
        <v>1400</v>
      </c>
      <c r="M16" s="7">
        <f t="shared" si="2"/>
        <v>35000</v>
      </c>
    </row>
    <row r="17" spans="1:13" ht="48" customHeight="1">
      <c r="A17" s="9">
        <v>6</v>
      </c>
      <c r="B17" s="30"/>
      <c r="C17" s="10" t="s">
        <v>32</v>
      </c>
      <c r="D17" s="9" t="s">
        <v>21</v>
      </c>
      <c r="E17" s="11">
        <v>3.3800000000000002E-3</v>
      </c>
      <c r="F17" s="12">
        <v>95</v>
      </c>
      <c r="G17" s="11">
        <v>93</v>
      </c>
      <c r="H17" s="11">
        <v>110</v>
      </c>
      <c r="I17" s="13">
        <f t="shared" si="3"/>
        <v>99.33</v>
      </c>
      <c r="J17" s="13">
        <f t="shared" si="0"/>
        <v>9.2915732431775702</v>
      </c>
      <c r="K17" s="13">
        <f t="shared" si="1"/>
        <v>9.3542466960410451</v>
      </c>
      <c r="L17" s="14">
        <v>140</v>
      </c>
      <c r="M17" s="7">
        <f t="shared" si="2"/>
        <v>13906.199999999999</v>
      </c>
    </row>
    <row r="18" spans="1:13" ht="48.75" customHeight="1">
      <c r="A18" s="9">
        <v>7</v>
      </c>
      <c r="B18" s="30"/>
      <c r="C18" s="10" t="s">
        <v>33</v>
      </c>
      <c r="D18" s="9" t="s">
        <v>21</v>
      </c>
      <c r="E18" s="11">
        <v>5.4799999999999996E-3</v>
      </c>
      <c r="F18" s="12">
        <v>95</v>
      </c>
      <c r="G18" s="11">
        <v>93</v>
      </c>
      <c r="H18" s="11">
        <v>110</v>
      </c>
      <c r="I18" s="13">
        <f t="shared" si="3"/>
        <v>99.33</v>
      </c>
      <c r="J18" s="13">
        <f t="shared" si="0"/>
        <v>9.2915732431775702</v>
      </c>
      <c r="K18" s="13">
        <f t="shared" si="1"/>
        <v>9.3542466960410451</v>
      </c>
      <c r="L18" s="14">
        <f t="shared" ref="L18:L21" si="4">ROUND(E18*175*177,0)</f>
        <v>170</v>
      </c>
      <c r="M18" s="7">
        <f t="shared" si="2"/>
        <v>16886.099999999999</v>
      </c>
    </row>
    <row r="19" spans="1:13" ht="54.75" customHeight="1">
      <c r="A19" s="9">
        <v>8</v>
      </c>
      <c r="B19" s="30"/>
      <c r="C19" s="10" t="s">
        <v>34</v>
      </c>
      <c r="D19" s="9" t="s">
        <v>21</v>
      </c>
      <c r="E19" s="11">
        <v>5.9000000000000003E-4</v>
      </c>
      <c r="F19" s="12">
        <v>228</v>
      </c>
      <c r="G19" s="11">
        <v>220</v>
      </c>
      <c r="H19" s="11">
        <v>240</v>
      </c>
      <c r="I19" s="13">
        <f t="shared" si="3"/>
        <v>229.33</v>
      </c>
      <c r="J19" s="13">
        <f t="shared" si="0"/>
        <v>10.066445913694333</v>
      </c>
      <c r="K19" s="13">
        <f t="shared" si="1"/>
        <v>4.3895024260647677</v>
      </c>
      <c r="L19" s="14">
        <v>20</v>
      </c>
      <c r="M19" s="7">
        <f t="shared" si="2"/>
        <v>4586.6000000000004</v>
      </c>
    </row>
    <row r="20" spans="1:13">
      <c r="A20" s="9">
        <v>9</v>
      </c>
      <c r="B20" s="30"/>
      <c r="C20" s="10" t="s">
        <v>26</v>
      </c>
      <c r="D20" s="9" t="s">
        <v>21</v>
      </c>
      <c r="E20" s="11">
        <v>6.7570000000000005E-2</v>
      </c>
      <c r="F20" s="12">
        <v>90</v>
      </c>
      <c r="G20" s="11">
        <v>84</v>
      </c>
      <c r="H20" s="11">
        <v>95</v>
      </c>
      <c r="I20" s="13">
        <f t="shared" si="3"/>
        <v>89.67</v>
      </c>
      <c r="J20" s="13">
        <f t="shared" si="0"/>
        <v>5.5075705472861021</v>
      </c>
      <c r="K20" s="13">
        <f t="shared" si="1"/>
        <v>6.1420436570604462</v>
      </c>
      <c r="L20" s="14">
        <v>4000</v>
      </c>
      <c r="M20" s="7">
        <f t="shared" si="2"/>
        <v>358680</v>
      </c>
    </row>
    <row r="21" spans="1:13" ht="24" customHeight="1">
      <c r="A21" s="9">
        <v>10</v>
      </c>
      <c r="B21" s="30"/>
      <c r="C21" s="10" t="s">
        <v>27</v>
      </c>
      <c r="D21" s="9" t="s">
        <v>21</v>
      </c>
      <c r="E21" s="11">
        <v>6.6E-4</v>
      </c>
      <c r="F21" s="12">
        <v>197</v>
      </c>
      <c r="G21" s="11">
        <v>195</v>
      </c>
      <c r="H21" s="11">
        <v>205</v>
      </c>
      <c r="I21" s="13">
        <f t="shared" si="3"/>
        <v>199</v>
      </c>
      <c r="J21" s="13">
        <f t="shared" si="0"/>
        <v>5.2915026221291814</v>
      </c>
      <c r="K21" s="13">
        <f t="shared" si="1"/>
        <v>2.659046543783508</v>
      </c>
      <c r="L21" s="14">
        <f t="shared" si="4"/>
        <v>20</v>
      </c>
      <c r="M21" s="7">
        <f t="shared" si="2"/>
        <v>3980</v>
      </c>
    </row>
    <row r="22" spans="1:13" ht="48" customHeight="1">
      <c r="A22" s="9">
        <v>11</v>
      </c>
      <c r="B22" s="30"/>
      <c r="C22" s="10" t="s">
        <v>35</v>
      </c>
      <c r="D22" s="9" t="s">
        <v>21</v>
      </c>
      <c r="E22" s="11">
        <v>3.4199999999999999E-3</v>
      </c>
      <c r="F22" s="12">
        <v>239</v>
      </c>
      <c r="G22" s="11">
        <v>235</v>
      </c>
      <c r="H22" s="11">
        <v>250</v>
      </c>
      <c r="I22" s="13">
        <f t="shared" si="3"/>
        <v>241.33</v>
      </c>
      <c r="J22" s="13">
        <f t="shared" si="0"/>
        <v>7.7674534651540288</v>
      </c>
      <c r="K22" s="13">
        <f t="shared" si="1"/>
        <v>3.2186025215074912</v>
      </c>
      <c r="L22" s="14">
        <v>25</v>
      </c>
      <c r="M22" s="7">
        <f t="shared" si="2"/>
        <v>6033.25</v>
      </c>
    </row>
    <row r="23" spans="1:13">
      <c r="A23" s="9">
        <v>12</v>
      </c>
      <c r="B23" s="30"/>
      <c r="C23" s="10" t="s">
        <v>28</v>
      </c>
      <c r="D23" s="9" t="s">
        <v>21</v>
      </c>
      <c r="E23" s="11">
        <v>0.02</v>
      </c>
      <c r="F23" s="12">
        <v>112</v>
      </c>
      <c r="G23" s="11">
        <v>110</v>
      </c>
      <c r="H23" s="11">
        <v>125</v>
      </c>
      <c r="I23" s="13">
        <f t="shared" si="3"/>
        <v>115.67</v>
      </c>
      <c r="J23" s="13">
        <f t="shared" si="0"/>
        <v>8.1445278152470788</v>
      </c>
      <c r="K23" s="13">
        <f t="shared" si="1"/>
        <v>7.0411755988995237</v>
      </c>
      <c r="L23" s="14">
        <v>1000</v>
      </c>
      <c r="M23" s="7">
        <f t="shared" si="2"/>
        <v>115670</v>
      </c>
    </row>
    <row r="24" spans="1:13">
      <c r="A24" s="9">
        <v>13</v>
      </c>
      <c r="B24" s="30"/>
      <c r="C24" s="10" t="s">
        <v>29</v>
      </c>
      <c r="D24" s="9" t="s">
        <v>21</v>
      </c>
      <c r="E24" s="11">
        <v>2.0500000000000001E-2</v>
      </c>
      <c r="F24" s="12">
        <v>95</v>
      </c>
      <c r="G24" s="11">
        <v>93</v>
      </c>
      <c r="H24" s="11">
        <v>110</v>
      </c>
      <c r="I24" s="13">
        <f t="shared" si="3"/>
        <v>99.33</v>
      </c>
      <c r="J24" s="13">
        <f t="shared" si="0"/>
        <v>9.2915732431775702</v>
      </c>
      <c r="K24" s="13">
        <f t="shared" si="1"/>
        <v>9.3542466960410451</v>
      </c>
      <c r="L24" s="14">
        <v>1500</v>
      </c>
      <c r="M24" s="7">
        <f t="shared" si="2"/>
        <v>148995</v>
      </c>
    </row>
    <row r="25" spans="1:13">
      <c r="A25" s="31" t="s">
        <v>30</v>
      </c>
      <c r="B25" s="31"/>
      <c r="C25" s="31"/>
      <c r="D25" s="31"/>
      <c r="E25" s="31"/>
      <c r="F25" s="31"/>
      <c r="G25" s="31"/>
      <c r="H25" s="31"/>
      <c r="I25" s="31"/>
      <c r="J25" s="15"/>
      <c r="K25" s="15"/>
      <c r="L25" s="16">
        <f>SUM(L12:L24)</f>
        <v>25775</v>
      </c>
      <c r="M25" s="17">
        <f>SUM(M12:M24)</f>
        <v>1173741.1499999999</v>
      </c>
    </row>
    <row r="26" spans="1:13">
      <c r="A26" s="18"/>
      <c r="B26" s="18"/>
      <c r="C26" s="19"/>
      <c r="D26" s="19"/>
      <c r="E26" s="19"/>
      <c r="F26" s="20"/>
      <c r="G26" s="19"/>
      <c r="H26" s="19"/>
      <c r="I26" s="19"/>
      <c r="J26" s="19"/>
      <c r="K26" s="19"/>
      <c r="L26" s="21"/>
      <c r="M26" s="22"/>
    </row>
    <row r="27" spans="1:13" ht="18.75">
      <c r="A27" s="26" t="s">
        <v>36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</row>
    <row r="28" spans="1:13">
      <c r="A28" s="23"/>
      <c r="B28" s="23"/>
      <c r="C28" s="20"/>
      <c r="D28" s="20"/>
      <c r="E28" s="20"/>
      <c r="F28" s="20"/>
      <c r="G28" s="20"/>
      <c r="H28" s="20"/>
      <c r="I28" s="24"/>
      <c r="J28" s="24"/>
      <c r="K28" s="24"/>
      <c r="L28" s="25"/>
      <c r="M28" s="20"/>
    </row>
  </sheetData>
  <mergeCells count="13">
    <mergeCell ref="A6:I6"/>
    <mergeCell ref="A1:M1"/>
    <mergeCell ref="A2:M2"/>
    <mergeCell ref="A3:M3"/>
    <mergeCell ref="A4:I4"/>
    <mergeCell ref="A5:I5"/>
    <mergeCell ref="A27:M27"/>
    <mergeCell ref="A7:I7"/>
    <mergeCell ref="A8:I8"/>
    <mergeCell ref="L9:M9"/>
    <mergeCell ref="A11:I11"/>
    <mergeCell ref="B12:B24"/>
    <mergeCell ref="A25:I2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Заведующая</dc:creator>
  <cp:lastModifiedBy>Олег А. Клюшников</cp:lastModifiedBy>
  <dcterms:created xsi:type="dcterms:W3CDTF">2020-11-02T10:05:26Z</dcterms:created>
  <dcterms:modified xsi:type="dcterms:W3CDTF">2020-11-26T16:42:43Z</dcterms:modified>
</cp:coreProperties>
</file>