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/>
  <c r="L15" i="1"/>
  <c r="M15" i="1"/>
  <c r="L16" i="1"/>
  <c r="M16" i="1"/>
  <c r="K14" i="1"/>
  <c r="P14" i="1" s="1"/>
  <c r="K15" i="1"/>
  <c r="P15" i="1" s="1"/>
  <c r="K16" i="1"/>
  <c r="P16" i="1" s="1"/>
  <c r="P17" i="1" l="1"/>
  <c r="N15" i="1"/>
  <c r="O15" i="1" s="1"/>
  <c r="N16" i="1"/>
  <c r="O16" i="1" s="1"/>
  <c r="N14" i="1"/>
  <c r="O14" i="1" s="1"/>
</calcChain>
</file>

<file path=xl/sharedStrings.xml><?xml version="1.0" encoding="utf-8"?>
<sst xmlns="http://schemas.openxmlformats.org/spreadsheetml/2006/main" count="39" uniqueCount="33">
  <si>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</si>
  <si>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</si>
  <si>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</si>
  <si>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</si>
  <si>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</si>
  <si>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</si>
  <si>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</si>
  <si>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</si>
  <si>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</si>
  <si>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</si>
  <si>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</si>
  <si>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</si>
  <si>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</si>
  <si>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</si>
  <si>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Кол-во</t>
  </si>
  <si>
    <t>Цена за ед.изм.</t>
  </si>
  <si>
    <t>_______________________</t>
  </si>
  <si>
    <t>м.п.</t>
  </si>
  <si>
    <t>Обоснование начальной (максимальной) цены контракта</t>
  </si>
  <si>
    <t>2. В соответствии с требованиями Приказа Минэкономразвития России от 02.10.2013г. N567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</si>
  <si>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>Начальная (максимальная) цена контракта</t>
  </si>
  <si>
    <t>Ед. измер.</t>
  </si>
  <si>
    <t>шт.</t>
  </si>
  <si>
    <t>Л.В. Галеева</t>
  </si>
  <si>
    <t>1. Начальная (максимальныя) цена контракта определена методом сопоставимых рыночных цен (КП).</t>
  </si>
  <si>
    <t>3. Начальная (максимальная) цена контракта определена как среднее значение из рыночных цен (КП).</t>
  </si>
  <si>
    <t>ИТОГО</t>
  </si>
  <si>
    <t xml:space="preserve">Поставка металлических шкафов - сейфов для оборудования ТОСП и МФЦ Шатура </t>
  </si>
  <si>
    <t>Главный специалист МФЦ Шатура</t>
  </si>
  <si>
    <t xml:space="preserve">Огневзломостойкий сейф Valberg Кварцит 90Т/2 или эквивалент
</t>
  </si>
  <si>
    <t xml:space="preserve">Огневзломостойкий сейф Valberg Кварцит 25 или эквивалент
</t>
  </si>
  <si>
    <t xml:space="preserve">Огневзломостойкий сейф Valberg Кварцит 120Т/2 или эквивалент
</t>
  </si>
  <si>
    <r>
      <t xml:space="preserve">Начальная (максимальная) цена муниципального контракта принимается равной </t>
    </r>
    <r>
      <rPr>
        <b/>
        <u/>
        <sz val="11"/>
        <color theme="1"/>
        <rFont val="Times New Roman"/>
        <family val="1"/>
        <charset val="204"/>
      </rPr>
      <t>361577,33  ру</t>
    </r>
    <r>
      <rPr>
        <sz val="11"/>
        <color theme="1"/>
        <rFont val="Times New Roman"/>
        <family val="1"/>
        <charset val="204"/>
      </rPr>
      <t>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</si>
</sst>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 applyAlignment="1">
      <alignment horizontal="left" wrapText="1"/>
    </xf>
    <xf numFmtId="0" fontId="1" fillId="2" borderId="6" xfId="0" applyFont="1" applyFill="1" applyBorder="1"/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164" fontId="3" fillId="0" borderId="0" xfId="0" applyNumberFormat="1" applyFont="1"/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164" fontId="7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1"/>
  <sheetViews>
    <sheetView tabSelected="1" view="pageLayout" topLeftCell="A2" zoomScale="80" zoomScaleNormal="98" zoomScalePageLayoutView="80" workbookViewId="0">
      <selection activeCell="C14" sqref="C14"/>
    </sheetView>
  </sheetViews>
  <sheetFormatPr defaultRowHeight="15" x14ac:dyDescent="0.25"/>
  <cols>
    <col min="1" max="1" width="9.140625" style="2"/>
    <col min="2" max="2" width="9.42578125" style="2" bestFit="1" customWidth="1"/>
    <col min="3" max="3" width="31.28515625" style="2" customWidth="1"/>
    <col min="4" max="4" width="14.42578125" style="2" customWidth="1"/>
    <col min="5" max="5" width="10.7109375" style="2" customWidth="1"/>
    <col min="6" max="6" width="15.140625" style="2" customWidth="1"/>
    <col min="7" max="7" width="16.42578125" style="2" customWidth="1"/>
    <col min="8" max="8" width="15.42578125" style="2" customWidth="1"/>
    <col min="9" max="9" width="14.85546875" style="2" customWidth="1"/>
    <col min="10" max="10" width="14.5703125" style="2" customWidth="1"/>
    <col min="11" max="11" width="14" style="2" customWidth="1"/>
    <col min="12" max="12" width="9.42578125" style="2" bestFit="1" customWidth="1"/>
    <col min="13" max="14" width="14.7109375" style="2" bestFit="1" customWidth="1"/>
    <col min="15" max="15" width="17.5703125" style="2" customWidth="1"/>
    <col min="16" max="16" width="16.42578125" style="2" customWidth="1"/>
    <col min="17" max="16384" width="9.140625" style="2"/>
  </cols>
  <sheetData>
    <row r="2" spans="2:16" ht="38.25" customHeight="1" x14ac:dyDescent="0.25">
      <c r="B2" s="1"/>
      <c r="C2" s="1"/>
      <c r="D2" s="22" t="s">
        <v>18</v>
      </c>
      <c r="E2" s="22"/>
      <c r="F2" s="22"/>
      <c r="G2" s="22"/>
      <c r="H2" s="22"/>
      <c r="I2" s="22"/>
      <c r="J2" s="22"/>
      <c r="K2" s="22"/>
      <c r="L2" s="1"/>
      <c r="M2" s="1"/>
      <c r="N2" s="1"/>
      <c r="O2" s="1"/>
    </row>
    <row r="3" spans="2:16" x14ac:dyDescent="0.25">
      <c r="B3" s="1"/>
      <c r="C3" s="1"/>
      <c r="D3" s="34" t="s">
        <v>27</v>
      </c>
      <c r="E3" s="34"/>
      <c r="F3" s="34"/>
      <c r="G3" s="34"/>
      <c r="H3" s="34"/>
      <c r="I3" s="34"/>
      <c r="J3" s="34"/>
      <c r="K3" s="34"/>
      <c r="L3" s="1"/>
      <c r="M3" s="1"/>
      <c r="N3" s="1"/>
      <c r="O3" s="1"/>
    </row>
    <row r="4" spans="2:16" ht="43.5" customHeight="1" x14ac:dyDescent="0.25">
      <c r="B4" s="1"/>
      <c r="C4" s="1"/>
      <c r="D4" s="34"/>
      <c r="E4" s="34"/>
      <c r="F4" s="34"/>
      <c r="G4" s="34"/>
      <c r="H4" s="34"/>
      <c r="I4" s="34"/>
      <c r="J4" s="34"/>
      <c r="K4" s="34"/>
      <c r="L4" s="1"/>
      <c r="M4" s="1"/>
      <c r="N4" s="1"/>
      <c r="O4" s="1"/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25">
      <c r="B6" s="23" t="s">
        <v>24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6" x14ac:dyDescent="0.25">
      <c r="B7" s="23" t="s">
        <v>19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2:16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2:16" x14ac:dyDescent="0.25">
      <c r="B9" s="23" t="s">
        <v>25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2:1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6" ht="18.75" x14ac:dyDescent="0.25">
      <c r="B11" s="30" t="s">
        <v>20</v>
      </c>
      <c r="C11" s="31"/>
      <c r="D11" s="32"/>
      <c r="E11" s="33"/>
      <c r="F11" s="5"/>
      <c r="G11" s="5"/>
      <c r="H11" s="5"/>
      <c r="I11" s="5"/>
      <c r="J11" s="5"/>
      <c r="K11" s="5"/>
      <c r="L11" s="6"/>
      <c r="M11" s="6"/>
      <c r="N11" s="7"/>
      <c r="O11" s="7"/>
      <c r="P11" s="8"/>
    </row>
    <row r="12" spans="2:16" ht="15" customHeight="1" x14ac:dyDescent="0.25">
      <c r="B12" s="28" t="s">
        <v>0</v>
      </c>
      <c r="C12" s="28" t="s">
        <v>1</v>
      </c>
      <c r="D12" s="39" t="s">
        <v>2</v>
      </c>
      <c r="E12" s="40"/>
      <c r="F12" s="21" t="s">
        <v>3</v>
      </c>
      <c r="G12" s="21" t="s">
        <v>4</v>
      </c>
      <c r="H12" s="21" t="s">
        <v>5</v>
      </c>
      <c r="I12" s="9" t="s">
        <v>6</v>
      </c>
      <c r="J12" s="9" t="s">
        <v>7</v>
      </c>
      <c r="K12" s="26" t="s">
        <v>8</v>
      </c>
      <c r="L12" s="28" t="s">
        <v>9</v>
      </c>
      <c r="M12" s="28" t="s">
        <v>10</v>
      </c>
      <c r="N12" s="28" t="s">
        <v>11</v>
      </c>
      <c r="O12" s="28" t="s">
        <v>12</v>
      </c>
      <c r="P12" s="24" t="s">
        <v>13</v>
      </c>
    </row>
    <row r="13" spans="2:16" ht="61.5" customHeight="1" thickBot="1" x14ac:dyDescent="0.3">
      <c r="B13" s="29"/>
      <c r="C13" s="29"/>
      <c r="D13" s="10" t="s">
        <v>21</v>
      </c>
      <c r="E13" s="11" t="s">
        <v>14</v>
      </c>
      <c r="F13" s="9" t="s">
        <v>15</v>
      </c>
      <c r="G13" s="9" t="s">
        <v>15</v>
      </c>
      <c r="H13" s="9" t="s">
        <v>15</v>
      </c>
      <c r="I13" s="9" t="s">
        <v>15</v>
      </c>
      <c r="J13" s="9" t="s">
        <v>15</v>
      </c>
      <c r="K13" s="27"/>
      <c r="L13" s="29"/>
      <c r="M13" s="29"/>
      <c r="N13" s="29"/>
      <c r="O13" s="29"/>
      <c r="P13" s="25"/>
    </row>
    <row r="14" spans="2:16" ht="78.75" customHeight="1" thickBot="1" x14ac:dyDescent="0.3">
      <c r="B14" s="12">
        <v>1</v>
      </c>
      <c r="C14" s="17" t="s">
        <v>29</v>
      </c>
      <c r="D14" s="13" t="s">
        <v>22</v>
      </c>
      <c r="E14" s="14">
        <v>1</v>
      </c>
      <c r="F14" s="15">
        <v>66248</v>
      </c>
      <c r="G14" s="15">
        <v>56125</v>
      </c>
      <c r="H14" s="15">
        <v>39337</v>
      </c>
      <c r="I14" s="15"/>
      <c r="J14" s="15"/>
      <c r="K14" s="16">
        <f t="shared" ref="K14:K16" si="0">AVERAGE(F14,G14,H14,I14,J14)</f>
        <v>53903.333333333336</v>
      </c>
      <c r="L14" s="6">
        <f t="shared" ref="L14:L16" si="1">COUNT(F14:J14)</f>
        <v>3</v>
      </c>
      <c r="M14" s="7">
        <f t="shared" ref="M14:M16" si="2">STDEV(F14,G14,H14,I14,J14)</f>
        <v>13592.363015065961</v>
      </c>
      <c r="N14" s="7">
        <f t="shared" ref="N14:N16" si="3">M14/K14*100</f>
        <v>25.216182700635631</v>
      </c>
      <c r="O14" s="7" t="str">
        <f t="shared" ref="O14:O16" si="4">IF(N14&lt;33,"ОДНОРОДНЫЕ","НЕОДНОРОДНЫЕ")</f>
        <v>ОДНОРОДНЫЕ</v>
      </c>
      <c r="P14" s="8">
        <f t="shared" ref="P14:P16" si="5">K14*E14</f>
        <v>53903.333333333336</v>
      </c>
    </row>
    <row r="15" spans="2:16" ht="60" customHeight="1" thickBot="1" x14ac:dyDescent="0.3">
      <c r="B15" s="12">
        <v>2</v>
      </c>
      <c r="C15" s="20" t="s">
        <v>30</v>
      </c>
      <c r="D15" s="13" t="s">
        <v>22</v>
      </c>
      <c r="E15" s="14">
        <v>7</v>
      </c>
      <c r="F15" s="15">
        <v>22882</v>
      </c>
      <c r="G15" s="15">
        <v>18215</v>
      </c>
      <c r="H15" s="15">
        <v>18765</v>
      </c>
      <c r="I15" s="15"/>
      <c r="J15" s="15"/>
      <c r="K15" s="16">
        <f t="shared" si="0"/>
        <v>19954</v>
      </c>
      <c r="L15" s="6">
        <f t="shared" si="1"/>
        <v>3</v>
      </c>
      <c r="M15" s="7">
        <f t="shared" si="2"/>
        <v>2550.590715893085</v>
      </c>
      <c r="N15" s="7">
        <f t="shared" si="3"/>
        <v>12.782352991345519</v>
      </c>
      <c r="O15" s="7" t="str">
        <f t="shared" si="4"/>
        <v>ОДНОРОДНЫЕ</v>
      </c>
      <c r="P15" s="8">
        <f t="shared" si="5"/>
        <v>139678</v>
      </c>
    </row>
    <row r="16" spans="2:16" ht="77.25" customHeight="1" thickBot="1" x14ac:dyDescent="0.3">
      <c r="B16" s="12">
        <v>3</v>
      </c>
      <c r="C16" s="19" t="s">
        <v>31</v>
      </c>
      <c r="D16" s="13" t="s">
        <v>22</v>
      </c>
      <c r="E16" s="14">
        <v>2</v>
      </c>
      <c r="F16" s="15">
        <v>86741</v>
      </c>
      <c r="G16" s="15">
        <v>74080</v>
      </c>
      <c r="H16" s="15">
        <v>91173</v>
      </c>
      <c r="I16" s="15"/>
      <c r="J16" s="15"/>
      <c r="K16" s="16">
        <f t="shared" si="0"/>
        <v>83998</v>
      </c>
      <c r="L16" s="6">
        <f t="shared" si="1"/>
        <v>3</v>
      </c>
      <c r="M16" s="7">
        <f t="shared" si="2"/>
        <v>8870.4959838782415</v>
      </c>
      <c r="N16" s="7">
        <f t="shared" si="3"/>
        <v>10.560365703800379</v>
      </c>
      <c r="O16" s="7" t="str">
        <f t="shared" si="4"/>
        <v>ОДНОРОДНЫЕ</v>
      </c>
      <c r="P16" s="8">
        <f t="shared" si="5"/>
        <v>167996</v>
      </c>
    </row>
    <row r="17" spans="2:16" ht="61.5" customHeight="1" x14ac:dyDescent="0.25">
      <c r="B17" s="41" t="s">
        <v>26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1"/>
      <c r="P17" s="8">
        <f>SUM(P14:P16)</f>
        <v>361577.33333333337</v>
      </c>
    </row>
    <row r="18" spans="2:16" ht="34.5" customHeight="1" x14ac:dyDescent="0.25">
      <c r="B18" s="38" t="s">
        <v>32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18"/>
    </row>
    <row r="19" spans="2:16" ht="21.75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x14ac:dyDescent="0.25">
      <c r="B20" s="1"/>
      <c r="C20" s="4" t="s">
        <v>28</v>
      </c>
      <c r="D20" s="4"/>
      <c r="E20" s="35" t="s">
        <v>16</v>
      </c>
      <c r="F20" s="35"/>
      <c r="G20" s="36" t="s">
        <v>23</v>
      </c>
      <c r="H20" s="37"/>
      <c r="I20" s="1"/>
      <c r="J20" s="1"/>
      <c r="K20" s="1"/>
      <c r="L20" s="1"/>
      <c r="M20" s="1"/>
      <c r="N20" s="1"/>
      <c r="O20" s="1"/>
    </row>
    <row r="21" spans="2:16" x14ac:dyDescent="0.25">
      <c r="B21" s="1"/>
      <c r="C21" s="1"/>
      <c r="D21" s="1"/>
      <c r="E21" s="1" t="s">
        <v>17</v>
      </c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20">
    <mergeCell ref="E20:F20"/>
    <mergeCell ref="G20:H20"/>
    <mergeCell ref="B18:O18"/>
    <mergeCell ref="L12:L13"/>
    <mergeCell ref="M12:M13"/>
    <mergeCell ref="N12:N13"/>
    <mergeCell ref="O12:O13"/>
    <mergeCell ref="D12:E12"/>
    <mergeCell ref="B17:O17"/>
    <mergeCell ref="D2:K2"/>
    <mergeCell ref="B7:O8"/>
    <mergeCell ref="P12:P13"/>
    <mergeCell ref="K12:K13"/>
    <mergeCell ref="C12:C13"/>
    <mergeCell ref="B12:B13"/>
    <mergeCell ref="B11:C11"/>
    <mergeCell ref="D11:E11"/>
    <mergeCell ref="B6:O6"/>
    <mergeCell ref="B9:O9"/>
    <mergeCell ref="D3:K4"/>
  </mergeCells>
  <conditionalFormatting sqref="O14:O16">
    <cfRule type="containsText" dxfId="5" priority="16" operator="containsText" text="НЕ">
      <formula>NOT(ISERROR(SEARCH("НЕ",O14)))</formula>
    </cfRule>
    <cfRule type="containsText" dxfId="4" priority="17" operator="containsText" text="ОДНОРОДНЫЕ">
      <formula>NOT(ISERROR(SEARCH("ОДНОРОДНЫЕ",O14)))</formula>
    </cfRule>
    <cfRule type="containsText" dxfId="3" priority="18" operator="containsText" text="НЕОДНОРОДНЫЕ">
      <formula>NOT(ISERROR(SEARCH("НЕОДНОРОДНЫЕ",O14)))</formula>
    </cfRule>
  </conditionalFormatting>
  <conditionalFormatting sqref="O14:O16">
    <cfRule type="containsText" dxfId="2" priority="13" operator="containsText" text="НЕОДНОРОДНЫЕ">
      <formula>NOT(ISERROR(SEARCH("НЕОДНОРОДНЫЕ",O14)))</formula>
    </cfRule>
    <cfRule type="containsText" dxfId="1" priority="14" operator="containsText" text="ОДНОРОДНЫЕ">
      <formula>NOT(ISERROR(SEARCH("ОДНОРОДНЫЕ",O14)))</formula>
    </cfRule>
    <cfRule type="containsText" dxfId="0" priority="15" operator="containsText" text="НЕОДНОРОДНЫЕ">
      <formula>NOT(ISERROR(SEARCH("НЕОДНОРОДНЫЕ",O14)))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2021-06-09T10:03:24Z</dcterms:modified>
</cp:coreProperties>
</file>