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autoCompressPictures="0" defaultThemeVersion="124226"/>
  <bookViews>
    <workbookView xWindow="0" yWindow="0" windowWidth="19440" windowHeight="11760" tabRatio="304"/>
  </bookViews>
  <sheets>
    <sheet name="НМЦ  (2)" sheetId="4" r:id="rId1"/>
    <sheet name="Лист2" sheetId="2" r:id="rId2"/>
    <sheet name="Лист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4"/>
  <c r="O10"/>
  <c r="J9"/>
  <c r="O9"/>
  <c r="J11"/>
  <c r="O11"/>
  <c r="C6"/>
  <c r="L10"/>
  <c r="M10"/>
  <c r="N10"/>
  <c r="K10"/>
  <c r="L11"/>
  <c r="M11"/>
  <c r="N11"/>
  <c r="K11"/>
  <c r="K9"/>
  <c r="L9"/>
  <c r="M9"/>
  <c r="N9"/>
</calcChain>
</file>

<file path=xl/sharedStrings.xml><?xml version="1.0" encoding="utf-8"?>
<sst xmlns="http://schemas.openxmlformats.org/spreadsheetml/2006/main" count="34" uniqueCount="27">
  <si>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</si>
  <si>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</si>
  <si>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</si>
  <si>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</si>
  <si>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</si>
  <si>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</si>
  <si>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</si>
  <si>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</si>
  <si>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</si>
  <si>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</si>
  <si>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</si>
  <si>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</si>
  <si>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</si>
  <si>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</si>
  <si>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</si>
  <si>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</si>
  <si>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</si>
  <si>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</si>
  <si>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Метод сопоставимых рыночных цен (анализа рынка).</t>
  </si>
  <si>
    <t>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</si>
  <si>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t>Предмет договора:</t>
  </si>
  <si>
    <t>ОБОСНОВАНИЕ НАЧАЛЬНОЙ (МАКСИМАЛЬНОЙ) ЦЕНЫ ДОГОВОРА</t>
  </si>
  <si>
    <t xml:space="preserve">Используемый метод определения НМЦД с обоснованием: </t>
  </si>
  <si>
    <t>шт</t>
  </si>
  <si>
    <t>Кресло</t>
  </si>
  <si>
    <t>Поставка мебели (стульев)</t>
  </si>
  <si>
    <t>Набор колес для кресла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</si>
</sst>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tabSelected="1" topLeftCell="A2" workbookViewId="0">
      <selection activeCell="G12" sqref="G12"/>
    </sheetView>
  </sheetViews>
  <sheetFormatPr defaultColWidth="9.140625" defaultRowHeight="15"/>
  <cols>
    <col min="1" max="1" width="9.140625" style="1"/>
    <col min="2" max="2" width="27.28515625" style="8" customWidth="1"/>
    <col min="3" max="4" width="9.140625" style="8"/>
    <col min="5" max="6" width="12.85546875" style="9" customWidth="1"/>
    <col min="7" max="7" width="12.7109375" style="9" customWidth="1"/>
    <col min="8" max="8" width="9.85546875" style="9" hidden="1" customWidth="1"/>
    <col min="9" max="9" width="10" style="9" hidden="1" customWidth="1"/>
    <col min="10" max="10" width="14" style="3" customWidth="1"/>
    <col min="11" max="11" width="9.42578125" style="6" customWidth="1"/>
    <col min="12" max="12" width="12.42578125" style="1" customWidth="1"/>
    <col min="13" max="13" width="10.28515625" style="1" customWidth="1"/>
    <col min="14" max="14" width="16.85546875" style="1" customWidth="1"/>
    <col min="15" max="15" width="16.42578125" style="3" customWidth="1"/>
    <col min="16" max="16384" width="9.140625" style="1"/>
  </cols>
  <sheetData>
    <row r="1" spans="1:15" ht="34.5" customHeight="1">
      <c r="B1" s="6"/>
      <c r="C1" s="6"/>
      <c r="D1" s="6"/>
      <c r="E1" s="10"/>
      <c r="F1" s="10"/>
      <c r="G1" s="10"/>
      <c r="H1" s="10"/>
      <c r="I1" s="10"/>
    </row>
    <row r="2" spans="1:15" ht="36" customHeight="1">
      <c r="B2" s="23" t="s">
        <v>21</v>
      </c>
      <c r="C2" s="23"/>
      <c r="D2" s="23"/>
      <c r="E2" s="23"/>
      <c r="F2" s="23"/>
      <c r="G2" s="23"/>
      <c r="H2" s="23"/>
      <c r="I2" s="23"/>
    </row>
    <row r="3" spans="1:15" ht="34.5" customHeight="1">
      <c r="A3" s="24" t="s">
        <v>20</v>
      </c>
      <c r="B3" s="25"/>
      <c r="C3" s="26"/>
      <c r="D3" s="27" t="s">
        <v>25</v>
      </c>
      <c r="E3" s="28"/>
      <c r="F3" s="28"/>
      <c r="G3" s="28"/>
      <c r="H3" s="28"/>
      <c r="I3" s="28"/>
      <c r="J3" s="28"/>
      <c r="K3" s="28"/>
      <c r="L3" s="29"/>
    </row>
    <row r="4" spans="1:15" ht="30.75" customHeight="1">
      <c r="A4" s="30" t="s">
        <v>22</v>
      </c>
      <c r="B4" s="31"/>
      <c r="C4" s="32"/>
      <c r="D4" s="33" t="s">
        <v>18</v>
      </c>
      <c r="E4" s="33"/>
      <c r="F4" s="33"/>
      <c r="G4" s="33"/>
      <c r="H4" s="33"/>
      <c r="I4" s="33"/>
      <c r="J4" s="33"/>
      <c r="K4" s="33"/>
      <c r="L4" s="33"/>
    </row>
    <row r="5" spans="1:15">
      <c r="B5" s="6"/>
      <c r="C5" s="6"/>
      <c r="D5" s="6"/>
      <c r="E5" s="10"/>
      <c r="F5" s="10"/>
      <c r="G5" s="10"/>
      <c r="H5" s="10"/>
      <c r="I5" s="10"/>
    </row>
    <row r="6" spans="1:15" ht="28.5" customHeight="1">
      <c r="A6" s="21" t="s">
        <v>16</v>
      </c>
      <c r="B6" s="21"/>
      <c r="C6" s="22">
        <f>SUMIF(O9:O11,"&gt;0")</f>
        <v>50365.256666666668</v>
      </c>
      <c r="D6" s="22"/>
      <c r="E6" s="4"/>
      <c r="F6" s="4"/>
      <c r="G6" s="4"/>
      <c r="H6" s="4"/>
      <c r="I6" s="4"/>
      <c r="J6" s="4"/>
      <c r="K6" s="5"/>
      <c r="L6" s="5"/>
      <c r="M6" s="13"/>
      <c r="N6" s="13"/>
      <c r="O6" s="2"/>
    </row>
    <row r="7" spans="1:15" s="7" customFormat="1" ht="30" customHeight="1">
      <c r="A7" s="34" t="s">
        <v>0</v>
      </c>
      <c r="B7" s="34" t="s">
        <v>1</v>
      </c>
      <c r="C7" s="34" t="s">
        <v>2</v>
      </c>
      <c r="D7" s="34"/>
      <c r="E7" s="12" t="s">
        <v>5</v>
      </c>
      <c r="F7" s="12" t="s">
        <v>7</v>
      </c>
      <c r="G7" s="12" t="s">
        <v>8</v>
      </c>
      <c r="H7" s="12" t="s">
        <v>9</v>
      </c>
      <c r="I7" s="12" t="s">
        <v>10</v>
      </c>
      <c r="J7" s="35" t="s">
        <v>17</v>
      </c>
      <c r="K7" s="34" t="s">
        <v>13</v>
      </c>
      <c r="L7" s="34" t="s">
        <v>14</v>
      </c>
      <c r="M7" s="34" t="s">
        <v>15</v>
      </c>
      <c r="N7" s="34" t="s">
        <v>11</v>
      </c>
      <c r="O7" s="35" t="s">
        <v>12</v>
      </c>
    </row>
    <row r="8" spans="1:15" s="7" customFormat="1" ht="30">
      <c r="A8" s="37"/>
      <c r="B8" s="34"/>
      <c r="C8" s="14" t="s">
        <v>3</v>
      </c>
      <c r="D8" s="14" t="s">
        <v>4</v>
      </c>
      <c r="E8" s="11" t="s">
        <v>6</v>
      </c>
      <c r="F8" s="12" t="s">
        <v>6</v>
      </c>
      <c r="G8" s="12" t="s">
        <v>6</v>
      </c>
      <c r="H8" s="12" t="s">
        <v>6</v>
      </c>
      <c r="I8" s="12" t="s">
        <v>6</v>
      </c>
      <c r="J8" s="35"/>
      <c r="K8" s="34"/>
      <c r="L8" s="34"/>
      <c r="M8" s="34"/>
      <c r="N8" s="34"/>
      <c r="O8" s="35"/>
    </row>
    <row r="9" spans="1:15">
      <c r="A9" s="18">
        <v>1</v>
      </c>
      <c r="B9" s="19" t="s">
        <v>24</v>
      </c>
      <c r="C9" s="15" t="s">
        <v>23</v>
      </c>
      <c r="D9" s="15">
        <v>1</v>
      </c>
      <c r="E9" s="16">
        <v>3098</v>
      </c>
      <c r="F9" s="16">
        <v>3159.96</v>
      </c>
      <c r="G9" s="16">
        <v>3345.84</v>
      </c>
      <c r="H9" s="16"/>
      <c r="I9" s="16"/>
      <c r="J9" s="17">
        <f>AVERAGE(E9,F9,G9,H9,I9)</f>
        <v>3201.2666666666664</v>
      </c>
      <c r="K9" s="20">
        <f t="shared" ref="K9:K10" si="0">COUNT(E9:I9)</f>
        <v>3</v>
      </c>
      <c r="L9" s="18">
        <f t="shared" ref="L9:L10" si="1">STDEV(E9,F9,G9,H9,I9)</f>
        <v>128.98002532693553</v>
      </c>
      <c r="M9" s="18">
        <f t="shared" ref="M9:M10" si="2">L9/J9*100</f>
        <v>4.0290309667090805</v>
      </c>
      <c r="N9" s="18" t="str">
        <f t="shared" ref="N9:N10" si="3">IF(M9&lt;33,"ОДНОРОДНЫЕ","НЕОДНОРОДНЫЕ")</f>
        <v>ОДНОРОДНЫЕ</v>
      </c>
      <c r="O9" s="17">
        <f t="shared" ref="O9:O10" si="4">D9*J9</f>
        <v>3201.2666666666664</v>
      </c>
    </row>
    <row r="10" spans="1:15">
      <c r="A10" s="18">
        <v>2</v>
      </c>
      <c r="B10" s="19" t="s">
        <v>24</v>
      </c>
      <c r="C10" s="15" t="s">
        <v>23</v>
      </c>
      <c r="D10" s="15">
        <v>9</v>
      </c>
      <c r="E10" s="16">
        <v>4990</v>
      </c>
      <c r="F10" s="16">
        <v>5189.6000000000004</v>
      </c>
      <c r="G10" s="16">
        <v>5439.1</v>
      </c>
      <c r="H10" s="16"/>
      <c r="I10" s="16"/>
      <c r="J10" s="17">
        <f>AVERAGE(E10,F10,G10,H10,I10)</f>
        <v>5206.2333333333336</v>
      </c>
      <c r="K10" s="20">
        <f t="shared" si="0"/>
        <v>3</v>
      </c>
      <c r="L10" s="18">
        <f t="shared" si="1"/>
        <v>225.01156266584542</v>
      </c>
      <c r="M10" s="18">
        <f t="shared" si="2"/>
        <v>4.3219646193187415</v>
      </c>
      <c r="N10" s="18" t="str">
        <f t="shared" si="3"/>
        <v>ОДНОРОДНЫЕ</v>
      </c>
      <c r="O10" s="17">
        <f t="shared" si="4"/>
        <v>46856.100000000006</v>
      </c>
    </row>
    <row r="11" spans="1:15">
      <c r="A11" s="18">
        <v>2</v>
      </c>
      <c r="B11" s="19" t="s">
        <v>26</v>
      </c>
      <c r="C11" s="15" t="s">
        <v>23</v>
      </c>
      <c r="D11" s="15">
        <v>1</v>
      </c>
      <c r="E11" s="16">
        <v>297</v>
      </c>
      <c r="F11" s="16">
        <v>302.94</v>
      </c>
      <c r="G11" s="16">
        <v>323.73</v>
      </c>
      <c r="H11" s="16"/>
      <c r="I11" s="16"/>
      <c r="J11" s="17">
        <f>AVERAGE(E11,F11,G11,H11,I11)</f>
        <v>307.89000000000004</v>
      </c>
      <c r="K11" s="20">
        <f t="shared" ref="K11" si="5">COUNT(E11:I11)</f>
        <v>3</v>
      </c>
      <c r="L11" s="18">
        <f t="shared" ref="L11" si="6">STDEV(E11,F11,G11,H11,I11)</f>
        <v>14.035672409969379</v>
      </c>
      <c r="M11" s="18">
        <f t="shared" ref="M11" si="7">L11/J11*100</f>
        <v>4.5586645912401762</v>
      </c>
      <c r="N11" s="18" t="str">
        <f t="shared" ref="N11" si="8">IF(M11&lt;33,"ОДНОРОДНЫЕ","НЕОДНОРОДНЫЕ")</f>
        <v>ОДНОРОДНЫЕ</v>
      </c>
      <c r="O11" s="17">
        <f t="shared" ref="O11" si="9">D11*J11</f>
        <v>307.89000000000004</v>
      </c>
    </row>
    <row r="12" spans="1:15" ht="13.9" customHeight="1"/>
    <row r="13" spans="1:15" ht="28.15" customHeight="1">
      <c r="A13" s="36" t="s">
        <v>19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</sheetData>
  <mergeCells count="17">
    <mergeCell ref="M7:M8"/>
    <mergeCell ref="N7:N8"/>
    <mergeCell ref="O7:O8"/>
    <mergeCell ref="A13:L13"/>
    <mergeCell ref="A7:A8"/>
    <mergeCell ref="B7:B8"/>
    <mergeCell ref="C7:D7"/>
    <mergeCell ref="J7:J8"/>
    <mergeCell ref="K7:K8"/>
    <mergeCell ref="L7:L8"/>
    <mergeCell ref="A6:B6"/>
    <mergeCell ref="C6:D6"/>
    <mergeCell ref="B2:I2"/>
    <mergeCell ref="A3:C3"/>
    <mergeCell ref="D3:L3"/>
    <mergeCell ref="A4:C4"/>
    <mergeCell ref="D4:L4"/>
  </mergeCells>
  <conditionalFormatting sqref="N9:N11">
    <cfRule type="containsText" dxfId="5" priority="1" operator="containsText" text="НЕОДНОРОДНЫЕ">
      <formula>NOT(ISERROR(SEARCH("НЕОДНОРОДНЫЕ",N9)))</formula>
    </cfRule>
    <cfRule type="containsText" dxfId="4" priority="2" operator="containsText" text="ОДНОРОДНЫЕ">
      <formula>NOT(ISERROR(SEARCH("ОДНОРОДНЫЕ",N9)))</formula>
    </cfRule>
    <cfRule type="containsText" dxfId="3" priority="3" operator="containsText" text="НЕОДНОРОДНЫЕ">
      <formula>NOT(ISERROR(SEARCH("НЕОДНОРОДНЫЕ",N9)))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  (2)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2020-09-04T12:14:35Z</dcterms:modified>
</cp:coreProperties>
</file>