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Мягкий инвентарь для ДОЛ 2021\"/>
    </mc:Choice>
  </mc:AlternateContent>
  <bookViews>
    <workbookView xWindow="0" yWindow="0" windowWidth="28800" windowHeight="12300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O10" i="3" l="1"/>
  <c r="P10" i="3" s="1"/>
  <c r="Q10" i="3" s="1"/>
  <c r="R10" i="3" s="1"/>
  <c r="M10" i="3"/>
  <c r="N10" i="3" s="1"/>
  <c r="L10" i="3"/>
  <c r="O9" i="3"/>
  <c r="P9" i="3" s="1"/>
  <c r="Q9" i="3" s="1"/>
  <c r="R9" i="3" s="1"/>
  <c r="N9" i="3"/>
  <c r="M9" i="3"/>
  <c r="L9" i="3"/>
  <c r="O8" i="3"/>
  <c r="P8" i="3" s="1"/>
  <c r="Q8" i="3" s="1"/>
  <c r="R8" i="3" s="1"/>
  <c r="M8" i="3"/>
  <c r="N8" i="3" s="1"/>
  <c r="L8" i="3"/>
  <c r="O11" i="3" l="1"/>
  <c r="P11" i="3" s="1"/>
  <c r="Q11" i="3" s="1"/>
  <c r="R11" i="3" s="1"/>
  <c r="M11" i="3"/>
  <c r="L11" i="3"/>
  <c r="N11" i="3" l="1"/>
  <c r="L7" i="3"/>
  <c r="M7" i="3"/>
  <c r="O7" i="3"/>
  <c r="P7" i="3" s="1"/>
  <c r="Q7" i="3" s="1"/>
  <c r="R7" i="3" s="1"/>
  <c r="R12" i="3" s="1"/>
  <c r="N7" i="3" l="1"/>
</calcChain>
</file>

<file path=xl/sharedStrings.xml><?xml version="1.0" encoding="utf-8"?>
<sst xmlns="http://schemas.openxmlformats.org/spreadsheetml/2006/main" count="37" uniqueCount="33">
  <si>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</si>
  <si>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</si>
  <si>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</si>
  <si>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</si>
  <si>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</si>
  <si>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</si>
  <si>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</si>
  <si>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</si>
  <si>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</si>
  <si>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</si>
  <si>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</si>
  <si>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</si>
  <si>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</si>
  <si>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</si>
  <si>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</si>
  <si>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 xml:space="preserve">КП 1 </t>
  </si>
  <si>
    <t xml:space="preserve">КП 2 </t>
  </si>
  <si>
    <t xml:space="preserve">КП 3  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</si>
  <si>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</si>
  <si>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</si>
  <si>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</si>
  <si>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</si>
  <si>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 договора с учетом округления цены за единицу (руб.)</t>
  </si>
  <si>
    <t>Специалист в сфере закупок</t>
  </si>
  <si>
    <t>Н.В.Разина</t>
  </si>
  <si>
    <t>шт</t>
  </si>
  <si>
    <t>Подушка</t>
  </si>
  <si>
    <t>Одеяло</t>
  </si>
  <si>
    <t>Наматрасник</t>
  </si>
  <si>
    <t>Покрывало гобелен</t>
  </si>
  <si>
    <t>Постельное бельё</t>
  </si>
  <si>
    <t>Начальная (максимальная) цена договора составляет 404 438 (четыреста четыре тысячи четыреста тридцать восемь) рублей 40 копеек</t>
  </si>
  <si>
    <t xml:space="preserve">к техническому заданию  на закупку мягкого инвентаря для ДОЛ "Лесная поляна"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</si>
</sst>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distributed"/>
    </xf>
    <xf numFmtId="165" fontId="6" fillId="2" borderId="2" xfId="1" applyFont="1" applyFill="1" applyBorder="1" applyAlignment="1">
      <alignment horizontal="center" vertical="center" wrapText="1"/>
    </xf>
    <xf numFmtId="164" fontId="1" fillId="0" borderId="0" xfId="0" applyNumberFormat="1" applyFont="1"/>
    <xf numFmtId="167" fontId="1" fillId="0" borderId="0" xfId="0" applyNumberFormat="1" applyFont="1"/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horizontal="left" vertical="top"/>
    </xf>
    <xf numFmtId="0" fontId="12" fillId="0" borderId="0" xfId="2" applyFont="1"/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distributed" wrapText="1"/>
    </xf>
    <xf numFmtId="165" fontId="14" fillId="0" borderId="2" xfId="1" applyNumberFormat="1" applyFont="1" applyBorder="1" applyAlignment="1">
      <alignment horizontal="center" vertical="distributed" wrapText="1"/>
    </xf>
    <xf numFmtId="166" fontId="14" fillId="0" borderId="2" xfId="1" applyNumberFormat="1" applyFont="1" applyBorder="1" applyAlignment="1">
      <alignment horizontal="center" vertical="distributed" wrapText="1"/>
    </xf>
    <xf numFmtId="0" fontId="10" fillId="3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distributed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tabSelected="1" zoomScale="70" zoomScaleNormal="70" workbookViewId="0">
      <selection activeCell="E4" sqref="E4:O4"/>
    </sheetView>
  </sheetViews>
  <sheetFormatPr defaultRowHeight="12.75" x14ac:dyDescent="0.2"/>
  <cols>
    <col min="1" max="1" width="5.85546875" style="1" customWidth="1"/>
    <col min="2" max="2" width="49.7109375" style="1" customWidth="1"/>
    <col min="3" max="3" width="7.85546875" style="1" customWidth="1"/>
    <col min="4" max="4" width="6.7109375" style="1" customWidth="1"/>
    <col min="5" max="5" width="15.85546875" style="1" customWidth="1"/>
    <col min="6" max="6" width="14.7109375" style="1" customWidth="1"/>
    <col min="7" max="7" width="15.14062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9" width="13.85546875" style="1" bestFit="1" customWidth="1"/>
    <col min="20" max="20" width="12.5703125" style="1" bestFit="1" customWidth="1"/>
    <col min="21" max="21" width="13.85546875" style="1" bestFit="1" customWidth="1"/>
    <col min="22" max="16384" width="9.140625" style="1"/>
  </cols>
  <sheetData>
    <row r="1" spans="1:21" ht="30.75" customHeight="1" x14ac:dyDescent="0.2">
      <c r="O1" s="1" t="s">
        <v>14</v>
      </c>
      <c r="P1" s="27"/>
      <c r="Q1" s="28"/>
      <c r="R1" s="28"/>
    </row>
    <row r="3" spans="1:21" ht="27" customHeight="1" x14ac:dyDescent="0.2">
      <c r="A3" s="29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1" ht="46.5" customHeight="1" x14ac:dyDescent="0.2">
      <c r="A4" s="9"/>
      <c r="B4" s="9"/>
      <c r="C4" s="2"/>
      <c r="D4" s="2"/>
      <c r="E4" s="30" t="s">
        <v>32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9"/>
      <c r="Q4" s="9"/>
      <c r="R4" s="9"/>
    </row>
    <row r="5" spans="1:21" ht="39" customHeight="1" x14ac:dyDescent="0.2">
      <c r="A5" s="31" t="s">
        <v>0</v>
      </c>
      <c r="B5" s="31" t="s">
        <v>10</v>
      </c>
      <c r="C5" s="32" t="s">
        <v>1</v>
      </c>
      <c r="D5" s="32" t="s">
        <v>2</v>
      </c>
      <c r="E5" s="34" t="s">
        <v>3</v>
      </c>
      <c r="F5" s="30"/>
      <c r="G5" s="30"/>
      <c r="H5" s="35"/>
      <c r="I5" s="35"/>
      <c r="J5" s="34" t="s">
        <v>11</v>
      </c>
      <c r="K5" s="36"/>
      <c r="L5" s="37" t="s">
        <v>19</v>
      </c>
      <c r="M5" s="37"/>
      <c r="N5" s="37"/>
      <c r="O5" s="38" t="s">
        <v>20</v>
      </c>
      <c r="P5" s="38"/>
      <c r="Q5" s="38"/>
      <c r="R5" s="38"/>
    </row>
    <row r="6" spans="1:21" ht="196.5" customHeight="1" x14ac:dyDescent="0.2">
      <c r="A6" s="31"/>
      <c r="B6" s="32"/>
      <c r="C6" s="33"/>
      <c r="D6" s="33"/>
      <c r="E6" s="3" t="s">
        <v>15</v>
      </c>
      <c r="F6" s="3" t="s">
        <v>16</v>
      </c>
      <c r="G6" s="3" t="s">
        <v>17</v>
      </c>
      <c r="H6" s="3"/>
      <c r="I6" s="3"/>
      <c r="J6" s="3" t="s">
        <v>12</v>
      </c>
      <c r="K6" s="3" t="s">
        <v>6</v>
      </c>
      <c r="L6" s="8" t="s">
        <v>5</v>
      </c>
      <c r="M6" s="8" t="s">
        <v>4</v>
      </c>
      <c r="N6" s="8" t="s">
        <v>13</v>
      </c>
      <c r="O6" s="4" t="s">
        <v>21</v>
      </c>
      <c r="P6" s="8" t="s">
        <v>8</v>
      </c>
      <c r="Q6" s="8" t="s">
        <v>9</v>
      </c>
      <c r="R6" s="8" t="s">
        <v>22</v>
      </c>
    </row>
    <row r="7" spans="1:21" ht="28.5" customHeight="1" x14ac:dyDescent="0.2">
      <c r="A7" s="10">
        <v>1</v>
      </c>
      <c r="B7" s="14" t="s">
        <v>26</v>
      </c>
      <c r="C7" s="22" t="s">
        <v>25</v>
      </c>
      <c r="D7" s="22">
        <v>120</v>
      </c>
      <c r="E7" s="23">
        <v>265</v>
      </c>
      <c r="F7" s="24">
        <v>319</v>
      </c>
      <c r="G7" s="23">
        <v>260</v>
      </c>
      <c r="H7" s="5"/>
      <c r="I7" s="5"/>
      <c r="J7" s="6"/>
      <c r="K7" s="6" t="s">
        <v>7</v>
      </c>
      <c r="L7" s="5">
        <f t="shared" ref="L7" si="0">AVERAGE(E7:G7)</f>
        <v>281.33333333333331</v>
      </c>
      <c r="M7" s="7">
        <f t="shared" ref="M7" si="1">STDEV(E7:G7)</f>
        <v>32.715949219506584</v>
      </c>
      <c r="N7" s="7">
        <f t="shared" ref="N7" si="2">M7/L7*100</f>
        <v>11.628891902668217</v>
      </c>
      <c r="O7" s="5">
        <f t="shared" ref="O7" si="3">((D7/3)*(SUM(E7:G7)))</f>
        <v>33760</v>
      </c>
      <c r="P7" s="5">
        <f t="shared" ref="P7" si="4">O7/D7</f>
        <v>281.33333333333331</v>
      </c>
      <c r="Q7" s="5">
        <f t="shared" ref="Q7" si="5">ROUNDDOWN(P7,2)</f>
        <v>281.33</v>
      </c>
      <c r="R7" s="5">
        <f>Q7*D7</f>
        <v>33759.599999999999</v>
      </c>
      <c r="S7" s="16"/>
      <c r="T7" s="17"/>
      <c r="U7" s="16"/>
    </row>
    <row r="8" spans="1:21" ht="28.5" customHeight="1" x14ac:dyDescent="0.2">
      <c r="A8" s="10">
        <v>2</v>
      </c>
      <c r="B8" s="14" t="s">
        <v>27</v>
      </c>
      <c r="C8" s="22" t="s">
        <v>25</v>
      </c>
      <c r="D8" s="22">
        <v>120</v>
      </c>
      <c r="E8" s="23">
        <v>435</v>
      </c>
      <c r="F8" s="24">
        <v>709</v>
      </c>
      <c r="G8" s="23">
        <v>430</v>
      </c>
      <c r="H8" s="5"/>
      <c r="I8" s="5"/>
      <c r="J8" s="6"/>
      <c r="K8" s="6"/>
      <c r="L8" s="5">
        <f t="shared" ref="L8:L10" si="6">AVERAGE(E8:G8)</f>
        <v>524.66666666666663</v>
      </c>
      <c r="M8" s="7">
        <f t="shared" ref="M8:M10" si="7">STDEV(E8:G8)</f>
        <v>159.65692385027751</v>
      </c>
      <c r="N8" s="7">
        <f t="shared" ref="N8:N10" si="8">M8/L8*100</f>
        <v>30.430163376800035</v>
      </c>
      <c r="O8" s="5">
        <f t="shared" ref="O8:O10" si="9">((D8/3)*(SUM(E8:G8)))</f>
        <v>62960</v>
      </c>
      <c r="P8" s="5">
        <f t="shared" ref="P8:P10" si="10">O8/D8</f>
        <v>524.66666666666663</v>
      </c>
      <c r="Q8" s="5">
        <f t="shared" ref="Q8:Q10" si="11">ROUNDDOWN(P8,2)</f>
        <v>524.66</v>
      </c>
      <c r="R8" s="5">
        <f t="shared" ref="R8:R10" si="12">Q8*D8</f>
        <v>62959.199999999997</v>
      </c>
      <c r="S8" s="16"/>
      <c r="T8" s="17"/>
      <c r="U8" s="16"/>
    </row>
    <row r="9" spans="1:21" ht="28.5" customHeight="1" x14ac:dyDescent="0.2">
      <c r="A9" s="10">
        <v>3</v>
      </c>
      <c r="B9" s="14" t="s">
        <v>28</v>
      </c>
      <c r="C9" s="22" t="s">
        <v>25</v>
      </c>
      <c r="D9" s="22">
        <v>120</v>
      </c>
      <c r="E9" s="23">
        <v>602</v>
      </c>
      <c r="F9" s="24">
        <v>619</v>
      </c>
      <c r="G9" s="23">
        <v>600</v>
      </c>
      <c r="H9" s="5"/>
      <c r="I9" s="5"/>
      <c r="J9" s="6"/>
      <c r="K9" s="6"/>
      <c r="L9" s="5">
        <f t="shared" si="6"/>
        <v>607</v>
      </c>
      <c r="M9" s="7">
        <f t="shared" si="7"/>
        <v>10.440306508910551</v>
      </c>
      <c r="N9" s="7">
        <f t="shared" si="8"/>
        <v>1.7199845978435835</v>
      </c>
      <c r="O9" s="5">
        <f t="shared" si="9"/>
        <v>72840</v>
      </c>
      <c r="P9" s="5">
        <f t="shared" si="10"/>
        <v>607</v>
      </c>
      <c r="Q9" s="5">
        <f t="shared" si="11"/>
        <v>607</v>
      </c>
      <c r="R9" s="5">
        <f t="shared" si="12"/>
        <v>72840</v>
      </c>
      <c r="S9" s="16"/>
      <c r="T9" s="17"/>
      <c r="U9" s="16"/>
    </row>
    <row r="10" spans="1:21" ht="28.5" customHeight="1" x14ac:dyDescent="0.2">
      <c r="A10" s="10">
        <v>4</v>
      </c>
      <c r="B10" s="14" t="s">
        <v>29</v>
      </c>
      <c r="C10" s="22" t="s">
        <v>25</v>
      </c>
      <c r="D10" s="22">
        <v>120</v>
      </c>
      <c r="E10" s="23">
        <v>824</v>
      </c>
      <c r="F10" s="24">
        <v>619</v>
      </c>
      <c r="G10" s="23">
        <v>820</v>
      </c>
      <c r="H10" s="5"/>
      <c r="I10" s="5"/>
      <c r="J10" s="6"/>
      <c r="K10" s="6"/>
      <c r="L10" s="5">
        <f t="shared" si="6"/>
        <v>754.33333333333337</v>
      </c>
      <c r="M10" s="7">
        <f t="shared" si="7"/>
        <v>117.21916794335887</v>
      </c>
      <c r="N10" s="7">
        <f t="shared" si="8"/>
        <v>15.539438967303429</v>
      </c>
      <c r="O10" s="5">
        <f t="shared" si="9"/>
        <v>90520</v>
      </c>
      <c r="P10" s="5">
        <f t="shared" si="10"/>
        <v>754.33333333333337</v>
      </c>
      <c r="Q10" s="5">
        <f t="shared" si="11"/>
        <v>754.33</v>
      </c>
      <c r="R10" s="5">
        <f t="shared" si="12"/>
        <v>90519.6</v>
      </c>
      <c r="S10" s="16"/>
      <c r="T10" s="17"/>
      <c r="U10" s="16"/>
    </row>
    <row r="11" spans="1:21" ht="29.25" customHeight="1" x14ac:dyDescent="0.2">
      <c r="A11" s="10">
        <v>5</v>
      </c>
      <c r="B11" s="14" t="s">
        <v>30</v>
      </c>
      <c r="C11" s="22" t="s">
        <v>25</v>
      </c>
      <c r="D11" s="22">
        <v>120</v>
      </c>
      <c r="E11" s="23">
        <v>1200</v>
      </c>
      <c r="F11" s="24">
        <v>1219</v>
      </c>
      <c r="G11" s="23">
        <v>1190</v>
      </c>
      <c r="H11" s="5"/>
      <c r="I11" s="5"/>
      <c r="J11" s="6"/>
      <c r="K11" s="6"/>
      <c r="L11" s="5">
        <f t="shared" ref="L11" si="13">AVERAGE(E11:G11)</f>
        <v>1203</v>
      </c>
      <c r="M11" s="7">
        <f t="shared" ref="M11" si="14">STDEV(E11:G11)</f>
        <v>14.730919862656235</v>
      </c>
      <c r="N11" s="7">
        <f t="shared" ref="N11" si="15">M11/L11*100</f>
        <v>1.224515366804342</v>
      </c>
      <c r="O11" s="5">
        <f t="shared" ref="O11" si="16">((D11/3)*(SUM(E11:G11)))</f>
        <v>144360</v>
      </c>
      <c r="P11" s="5">
        <f t="shared" ref="P11" si="17">O11/D11</f>
        <v>1203</v>
      </c>
      <c r="Q11" s="5">
        <f t="shared" ref="Q11" si="18">ROUNDDOWN(P11,2)</f>
        <v>1203</v>
      </c>
      <c r="R11" s="5">
        <f>Q11*D11</f>
        <v>144360</v>
      </c>
      <c r="S11" s="16"/>
      <c r="T11" s="17"/>
      <c r="U11" s="16"/>
    </row>
    <row r="12" spans="1:21" ht="30" customHeight="1" x14ac:dyDescent="0.25">
      <c r="A12" s="13"/>
      <c r="B12" s="11"/>
      <c r="C12" s="12"/>
      <c r="D12" s="12"/>
      <c r="E12" s="5"/>
      <c r="F12" s="5"/>
      <c r="G12" s="5"/>
      <c r="H12" s="5"/>
      <c r="I12" s="5"/>
      <c r="J12" s="6"/>
      <c r="K12" s="6"/>
      <c r="L12" s="5"/>
      <c r="M12" s="7"/>
      <c r="N12" s="7"/>
      <c r="O12" s="5"/>
      <c r="P12" s="5"/>
      <c r="Q12" s="5"/>
      <c r="R12" s="15">
        <f>SUM(R7:R11)</f>
        <v>404438.4</v>
      </c>
      <c r="S12" s="16"/>
      <c r="T12" s="17"/>
      <c r="U12" s="16"/>
    </row>
    <row r="13" spans="1:21" customFormat="1" ht="15.75" customHeight="1" x14ac:dyDescent="0.25">
      <c r="A13" s="25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21" customFormat="1" ht="49.5" customHeight="1" x14ac:dyDescent="0.25">
      <c r="A14" s="18"/>
      <c r="B14" s="26" t="s">
        <v>23</v>
      </c>
      <c r="C14" s="26"/>
      <c r="D14" s="26"/>
      <c r="E14" s="26"/>
      <c r="F14" s="19"/>
      <c r="G14" s="19"/>
      <c r="H14" s="19"/>
      <c r="I14" s="19"/>
      <c r="J14" s="20"/>
      <c r="K14" s="20"/>
      <c r="L14" s="21" t="s">
        <v>24</v>
      </c>
    </row>
  </sheetData>
  <mergeCells count="13">
    <mergeCell ref="A13:O13"/>
    <mergeCell ref="B14:E14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2021-04-29T13:52:10Z</cp:lastPrinted>
  <dcterms:created xsi:type="dcterms:W3CDTF">2014-01-15T18:15:09Z</dcterms:created>
  <dcterms:modified xsi:type="dcterms:W3CDTF">2021-05-05T13:56:13Z</dcterms:modified>
</cp:coreProperties>
</file>