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НМЦК!$A$6:$N$15</definedName>
    <definedName name="_xlnm.Print_Area" localSheetId="0">НМЦК!$A$1:$N$21</definedName>
  </definedNames>
  <calcPr calcId="114210"/>
</workbook>
</file>

<file path=xl/calcChain.xml><?xml version="1.0" encoding="utf-8"?>
<calcChain xmlns="http://schemas.openxmlformats.org/spreadsheetml/2006/main">
  <c r="K11" i="1"/>
  <c r="N11"/>
  <c r="K12"/>
  <c r="N12"/>
  <c r="K13"/>
  <c r="N13"/>
  <c r="L7"/>
  <c r="K7"/>
  <c r="M7"/>
  <c r="L8"/>
  <c r="K8"/>
  <c r="M8"/>
  <c r="L9"/>
  <c r="K9"/>
  <c r="M9"/>
  <c r="L10"/>
  <c r="K10"/>
  <c r="M10"/>
  <c r="L11"/>
  <c r="M11"/>
  <c r="L12"/>
  <c r="M12"/>
  <c r="L13"/>
  <c r="M13"/>
  <c r="L14"/>
  <c r="K14"/>
  <c r="M14"/>
  <c r="L15"/>
  <c r="K15"/>
  <c r="M15"/>
  <c r="J11"/>
  <c r="J12"/>
  <c r="H11"/>
  <c r="H12"/>
  <c r="F11"/>
  <c r="F12"/>
  <c r="K6"/>
  <c r="L6"/>
  <c r="M6"/>
  <c r="N6"/>
  <c r="F6"/>
  <c r="H6"/>
  <c r="J6"/>
  <c r="F7"/>
  <c r="H7"/>
  <c r="J7"/>
  <c r="N7"/>
  <c r="F8"/>
  <c r="H8"/>
  <c r="J8"/>
  <c r="F9"/>
  <c r="H9"/>
  <c r="J9"/>
  <c r="N9"/>
  <c r="F10"/>
  <c r="H10"/>
  <c r="J10"/>
  <c r="F13"/>
  <c r="H13"/>
  <c r="J13"/>
  <c r="F14"/>
  <c r="H14"/>
  <c r="J14"/>
  <c r="N14"/>
  <c r="F15"/>
  <c r="H15"/>
  <c r="J15"/>
  <c r="N15"/>
  <c r="F16"/>
  <c r="J16"/>
  <c r="H16"/>
  <c r="N10"/>
  <c r="N8"/>
  <c r="N16"/>
</calcChain>
</file>

<file path=xl/sharedStrings.xml><?xml version="1.0" encoding="utf-8"?>
<sst xmlns="http://schemas.openxmlformats.org/spreadsheetml/2006/main" count="44" uniqueCount="31">
  <si>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</si>
  <si>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</si>
  <si>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</si>
  <si>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</si>
  <si>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</si>
  <si>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</si>
  <si>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</si>
  <si>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</si>
  <si>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</si>
  <si>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</si>
  <si>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</si>
  <si>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</si>
  <si>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</si>
  <si>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</si>
  <si>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</si>
  <si>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</si>
  <si>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Источник 1
 КП № 423-кп от 28.09.2022</t>
  </si>
  <si>
    <t>Источник 2
 КП № 120/22-ЦИт от 28.09.2022</t>
  </si>
  <si>
    <t>Источник 3
 КП № б/н от 29.09.2022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</si>
  <si>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602 890,03 рублей </t>
    </r>
    <r>
      <rPr>
        <sz val="12"/>
        <rFont val="Times New Roman"/>
        <family val="1"/>
        <charset val="204"/>
      </rPr>
      <t>(Шестьсот две тысячи восемьсот девяносто рублей 03 копейки).</t>
    </r>
  </si>
  <si>
    <t>Поставка расходных материалов для выполнения малоинвазивных вмешательств</t>
  </si>
  <si>
    <t xml:space="preserve">Стент мочеточниковый Percuflex, 6F, 26 см </t>
  </si>
  <si>
    <t xml:space="preserve">Стент мочеточниковый Percuflex, 6F, 28 см </t>
  </si>
  <si>
    <t xml:space="preserve">Набор для доступа в мочеточник Navigator HD 12/14Fr x 46 см </t>
  </si>
  <si>
    <t xml:space="preserve">Захват типа «корзинка» спиралевидный для удаления камней Gemini, 4 проволоки (нитевидный наконечник 5см). Размер 3F (1mm) x 120cm x 4 wires x 5cm tip x 11mm OD </t>
  </si>
  <si>
    <t xml:space="preserve">Захват типа «корзинка» нитиноловый для удаления камней Dakota. Размер 8 мм 1,9 Fr 120 cm </t>
  </si>
  <si>
    <t xml:space="preserve">Набор для чрескожного дренирования Percuflex Locking Loop, катетер с кончиком типа Fader Tip, катетер диаметром:  10,3F (3,4 мм) длиной 27 см </t>
  </si>
  <si>
    <t>Набор для чрескожного дренирования Percuflex Locking Loop, катетер с кончиком типа Fader Tip, катетер диаметром:  8,3F (2,8 мм) длиной 26см</t>
  </si>
  <si>
    <t xml:space="preserve">Мочеточниковый катетер Axxcess. Диаметр 6 Fr, длина 70 см </t>
  </si>
  <si>
    <t xml:space="preserve">Игла для чрескожного доступа NaviGuide  18Ga 20cm </t>
  </si>
  <si>
    <t xml:space="preserve">Система для ирригации непрерывного потока SAPS CF 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</si>
</sst>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5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23" fillId="9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6287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6287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628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6287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47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71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71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1743075</xdr:rowOff>
    </xdr:from>
    <xdr:to>
      <xdr:col>13</xdr:col>
      <xdr:colOff>1390650</xdr:colOff>
      <xdr:row>8</xdr:row>
      <xdr:rowOff>647700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95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295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6195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12</xdr:row>
      <xdr:rowOff>1743075</xdr:rowOff>
    </xdr:from>
    <xdr:to>
      <xdr:col>13</xdr:col>
      <xdr:colOff>1390650</xdr:colOff>
      <xdr:row>12</xdr:row>
      <xdr:rowOff>647700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5626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1743075</xdr:rowOff>
    </xdr:from>
    <xdr:to>
      <xdr:col>13</xdr:col>
      <xdr:colOff>1390650</xdr:colOff>
      <xdr:row>13</xdr:row>
      <xdr:rowOff>647700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48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48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0</xdr:rowOff>
    </xdr:from>
    <xdr:to>
      <xdr:col>13</xdr:col>
      <xdr:colOff>1390650</xdr:colOff>
      <xdr:row>14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048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2095500</xdr:rowOff>
    </xdr:from>
    <xdr:to>
      <xdr:col>13</xdr:col>
      <xdr:colOff>1390650</xdr:colOff>
      <xdr:row>14</xdr:row>
      <xdr:rowOff>781050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896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20"/>
  <sheetViews>
    <sheetView tabSelected="1" zoomScaleNormal="130" workbookViewId="0">
      <selection activeCell="B3" sqref="B3:B5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24" customWidth="1"/>
    <col min="4" max="4" width="8.85546875" style="18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5.75">
      <c r="A2" s="31" t="s">
        <v>20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51">
      <c r="A3" s="32" t="s">
        <v>1</v>
      </c>
      <c r="B3" s="33" t="s">
        <v>11</v>
      </c>
      <c r="C3" s="32" t="s">
        <v>7</v>
      </c>
      <c r="D3" s="30" t="s">
        <v>6</v>
      </c>
      <c r="E3" s="25" t="s">
        <v>2</v>
      </c>
      <c r="F3" s="25"/>
      <c r="G3" s="25"/>
      <c r="H3" s="25"/>
      <c r="I3" s="25"/>
      <c r="J3" s="25"/>
      <c r="K3" s="25" t="s">
        <v>3</v>
      </c>
      <c r="L3" s="25"/>
      <c r="M3" s="25"/>
      <c r="N3" s="9" t="s">
        <v>4</v>
      </c>
    </row>
    <row r="4" spans="1:14" ht="45.75" customHeight="1">
      <c r="A4" s="32"/>
      <c r="B4" s="33"/>
      <c r="C4" s="32"/>
      <c r="D4" s="30"/>
      <c r="E4" s="9" t="s">
        <v>14</v>
      </c>
      <c r="F4" s="9" t="s">
        <v>15</v>
      </c>
      <c r="G4" s="9" t="s">
        <v>14</v>
      </c>
      <c r="H4" s="9" t="s">
        <v>15</v>
      </c>
      <c r="I4" s="9" t="s">
        <v>14</v>
      </c>
      <c r="J4" s="9" t="s">
        <v>15</v>
      </c>
      <c r="K4" s="25" t="s">
        <v>8</v>
      </c>
      <c r="L4" s="25" t="s">
        <v>5</v>
      </c>
      <c r="M4" s="25" t="s">
        <v>9</v>
      </c>
      <c r="N4" s="26" t="s">
        <v>13</v>
      </c>
    </row>
    <row r="5" spans="1:14" ht="29.25" customHeight="1">
      <c r="A5" s="32"/>
      <c r="B5" s="34"/>
      <c r="C5" s="32"/>
      <c r="D5" s="30"/>
      <c r="E5" s="27" t="s">
        <v>16</v>
      </c>
      <c r="F5" s="27"/>
      <c r="G5" s="27" t="s">
        <v>17</v>
      </c>
      <c r="H5" s="27"/>
      <c r="I5" s="27" t="s">
        <v>18</v>
      </c>
      <c r="J5" s="27"/>
      <c r="K5" s="25"/>
      <c r="L5" s="25"/>
      <c r="M5" s="25"/>
      <c r="N5" s="26"/>
    </row>
    <row r="6" spans="1:14" ht="25.5">
      <c r="A6" s="20">
        <v>1</v>
      </c>
      <c r="B6" s="22" t="s">
        <v>21</v>
      </c>
      <c r="C6" s="23" t="s">
        <v>12</v>
      </c>
      <c r="D6" s="19">
        <v>40</v>
      </c>
      <c r="E6" s="17">
        <v>4000</v>
      </c>
      <c r="F6" s="10">
        <f>D6*E6</f>
        <v>160000</v>
      </c>
      <c r="G6" s="17">
        <v>4470</v>
      </c>
      <c r="H6" s="10">
        <f t="shared" ref="H6:H15" si="0">G6*D6</f>
        <v>178800</v>
      </c>
      <c r="I6" s="17">
        <v>4400</v>
      </c>
      <c r="J6" s="10">
        <f t="shared" ref="J6:J15" si="1">I6*D6</f>
        <v>176000</v>
      </c>
      <c r="K6" s="10">
        <f>(E6+G6+I6)/3</f>
        <v>4290</v>
      </c>
      <c r="L6" s="8">
        <f>STDEV(E6,G6,I6)</f>
        <v>253.57444666211933</v>
      </c>
      <c r="M6" s="11">
        <f>L6/K6</f>
        <v>5.9108262625202641E-2</v>
      </c>
      <c r="N6" s="12">
        <f>ROUND(K6,2)*D6</f>
        <v>171600</v>
      </c>
    </row>
    <row r="7" spans="1:14" s="6" customFormat="1" ht="25.5">
      <c r="A7" s="20">
        <v>2</v>
      </c>
      <c r="B7" s="22" t="s">
        <v>22</v>
      </c>
      <c r="C7" s="23" t="s">
        <v>12</v>
      </c>
      <c r="D7" s="19">
        <v>10</v>
      </c>
      <c r="E7" s="17">
        <v>4000</v>
      </c>
      <c r="F7" s="10">
        <f t="shared" ref="F7:F15" si="2">D7*E7</f>
        <v>40000</v>
      </c>
      <c r="G7" s="17">
        <v>4470</v>
      </c>
      <c r="H7" s="10">
        <f t="shared" si="0"/>
        <v>44700</v>
      </c>
      <c r="I7" s="17">
        <v>4400</v>
      </c>
      <c r="J7" s="10">
        <f t="shared" si="1"/>
        <v>44000</v>
      </c>
      <c r="K7" s="10">
        <f t="shared" ref="K7:K15" si="3">(E7+G7+I7)/3</f>
        <v>4290</v>
      </c>
      <c r="L7" s="8">
        <f t="shared" ref="L7:L15" si="4">STDEV(E7,G7,I7)</f>
        <v>253.57444666211933</v>
      </c>
      <c r="M7" s="11">
        <f t="shared" ref="M7:M15" si="5">L7/K7</f>
        <v>5.9108262625202641E-2</v>
      </c>
      <c r="N7" s="12">
        <f t="shared" ref="N7:N15" si="6">ROUND(K7,2)*D7</f>
        <v>42900</v>
      </c>
    </row>
    <row r="8" spans="1:14" s="6" customFormat="1" ht="25.5">
      <c r="A8" s="20">
        <v>3</v>
      </c>
      <c r="B8" s="22" t="s">
        <v>23</v>
      </c>
      <c r="C8" s="23" t="s">
        <v>12</v>
      </c>
      <c r="D8" s="19">
        <v>5</v>
      </c>
      <c r="E8" s="17">
        <v>25000</v>
      </c>
      <c r="F8" s="10">
        <f t="shared" si="2"/>
        <v>125000</v>
      </c>
      <c r="G8" s="17">
        <v>34300</v>
      </c>
      <c r="H8" s="10">
        <f t="shared" si="0"/>
        <v>171500</v>
      </c>
      <c r="I8" s="17">
        <v>28000</v>
      </c>
      <c r="J8" s="10">
        <f t="shared" si="1"/>
        <v>140000</v>
      </c>
      <c r="K8" s="10">
        <f t="shared" si="3"/>
        <v>29100</v>
      </c>
      <c r="L8" s="8">
        <f t="shared" si="4"/>
        <v>4746.5777145223274</v>
      </c>
      <c r="M8" s="11">
        <f t="shared" si="5"/>
        <v>0.16311263623788066</v>
      </c>
      <c r="N8" s="12">
        <f t="shared" si="6"/>
        <v>145500</v>
      </c>
    </row>
    <row r="9" spans="1:14" s="6" customFormat="1" ht="25.5">
      <c r="A9" s="20">
        <v>4</v>
      </c>
      <c r="B9" s="22" t="s">
        <v>30</v>
      </c>
      <c r="C9" s="23" t="s">
        <v>12</v>
      </c>
      <c r="D9" s="19">
        <v>2</v>
      </c>
      <c r="E9" s="17">
        <v>8500</v>
      </c>
      <c r="F9" s="10">
        <f t="shared" si="2"/>
        <v>17000</v>
      </c>
      <c r="G9" s="17">
        <v>9980</v>
      </c>
      <c r="H9" s="10">
        <f t="shared" si="0"/>
        <v>19960</v>
      </c>
      <c r="I9" s="17">
        <v>9500</v>
      </c>
      <c r="J9" s="10">
        <f t="shared" si="1"/>
        <v>19000</v>
      </c>
      <c r="K9" s="10">
        <f t="shared" si="3"/>
        <v>9326.6666666666661</v>
      </c>
      <c r="L9" s="8">
        <f t="shared" si="4"/>
        <v>755.07174052094433</v>
      </c>
      <c r="M9" s="11">
        <f t="shared" si="5"/>
        <v>8.0958371035126278E-2</v>
      </c>
      <c r="N9" s="12">
        <f t="shared" si="6"/>
        <v>18653.34</v>
      </c>
    </row>
    <row r="10" spans="1:14" s="6" customFormat="1" ht="25.5">
      <c r="A10" s="20">
        <v>5</v>
      </c>
      <c r="B10" s="22" t="s">
        <v>29</v>
      </c>
      <c r="C10" s="23" t="s">
        <v>12</v>
      </c>
      <c r="D10" s="19">
        <v>5</v>
      </c>
      <c r="E10" s="17">
        <v>4400</v>
      </c>
      <c r="F10" s="10">
        <f t="shared" si="2"/>
        <v>22000</v>
      </c>
      <c r="G10" s="17">
        <v>4890</v>
      </c>
      <c r="H10" s="10">
        <f t="shared" si="0"/>
        <v>24450</v>
      </c>
      <c r="I10" s="17">
        <v>4800</v>
      </c>
      <c r="J10" s="10">
        <f t="shared" si="1"/>
        <v>24000</v>
      </c>
      <c r="K10" s="10">
        <f t="shared" si="3"/>
        <v>4696.666666666667</v>
      </c>
      <c r="L10" s="8">
        <f t="shared" si="4"/>
        <v>260.83200212652605</v>
      </c>
      <c r="M10" s="11">
        <f t="shared" si="5"/>
        <v>5.5535557585491703E-2</v>
      </c>
      <c r="N10" s="12">
        <f t="shared" si="6"/>
        <v>23483.35</v>
      </c>
    </row>
    <row r="11" spans="1:14" s="6" customFormat="1" ht="25.5">
      <c r="A11" s="20">
        <v>6</v>
      </c>
      <c r="B11" s="22" t="s">
        <v>28</v>
      </c>
      <c r="C11" s="23" t="s">
        <v>12</v>
      </c>
      <c r="D11" s="19">
        <v>10</v>
      </c>
      <c r="E11" s="17">
        <v>1700</v>
      </c>
      <c r="F11" s="10">
        <f t="shared" si="2"/>
        <v>17000</v>
      </c>
      <c r="G11" s="17">
        <v>1970</v>
      </c>
      <c r="H11" s="10">
        <f t="shared" si="0"/>
        <v>19700</v>
      </c>
      <c r="I11" s="17">
        <v>2000</v>
      </c>
      <c r="J11" s="10">
        <f t="shared" si="1"/>
        <v>20000</v>
      </c>
      <c r="K11" s="10">
        <f t="shared" si="3"/>
        <v>1890</v>
      </c>
      <c r="L11" s="8">
        <f t="shared" si="4"/>
        <v>165.22711641858305</v>
      </c>
      <c r="M11" s="11">
        <f t="shared" si="5"/>
        <v>8.7421754718827016E-2</v>
      </c>
      <c r="N11" s="12">
        <f t="shared" si="6"/>
        <v>18900</v>
      </c>
    </row>
    <row r="12" spans="1:14" s="6" customFormat="1" ht="63.75">
      <c r="A12" s="20">
        <v>7</v>
      </c>
      <c r="B12" s="22" t="s">
        <v>27</v>
      </c>
      <c r="C12" s="23" t="s">
        <v>12</v>
      </c>
      <c r="D12" s="19">
        <v>1</v>
      </c>
      <c r="E12" s="17">
        <v>7400</v>
      </c>
      <c r="F12" s="10">
        <f t="shared" si="2"/>
        <v>7400</v>
      </c>
      <c r="G12" s="17">
        <v>7980</v>
      </c>
      <c r="H12" s="10">
        <f t="shared" si="0"/>
        <v>7980</v>
      </c>
      <c r="I12" s="17">
        <v>8200</v>
      </c>
      <c r="J12" s="10">
        <f t="shared" si="1"/>
        <v>8200</v>
      </c>
      <c r="K12" s="10">
        <f t="shared" si="3"/>
        <v>7860</v>
      </c>
      <c r="L12" s="8">
        <f t="shared" si="4"/>
        <v>413.27956639543652</v>
      </c>
      <c r="M12" s="11">
        <f t="shared" si="5"/>
        <v>5.2580097505780729E-2</v>
      </c>
      <c r="N12" s="12">
        <f t="shared" si="6"/>
        <v>7860</v>
      </c>
    </row>
    <row r="13" spans="1:14" s="6" customFormat="1" ht="63.75">
      <c r="A13" s="20">
        <v>8</v>
      </c>
      <c r="B13" s="22" t="s">
        <v>26</v>
      </c>
      <c r="C13" s="23" t="s">
        <v>12</v>
      </c>
      <c r="D13" s="19">
        <v>1</v>
      </c>
      <c r="E13" s="17">
        <v>7400</v>
      </c>
      <c r="F13" s="10">
        <f t="shared" si="2"/>
        <v>7400</v>
      </c>
      <c r="G13" s="17">
        <v>7980</v>
      </c>
      <c r="H13" s="10">
        <f t="shared" si="0"/>
        <v>7980</v>
      </c>
      <c r="I13" s="17">
        <v>8200</v>
      </c>
      <c r="J13" s="10">
        <f t="shared" si="1"/>
        <v>8200</v>
      </c>
      <c r="K13" s="10">
        <f t="shared" si="3"/>
        <v>7860</v>
      </c>
      <c r="L13" s="8">
        <f t="shared" si="4"/>
        <v>413.27956639543652</v>
      </c>
      <c r="M13" s="11">
        <f t="shared" si="5"/>
        <v>5.2580097505780729E-2</v>
      </c>
      <c r="N13" s="12">
        <f t="shared" si="6"/>
        <v>7860</v>
      </c>
    </row>
    <row r="14" spans="1:14" s="6" customFormat="1" ht="38.25">
      <c r="A14" s="20">
        <v>9</v>
      </c>
      <c r="B14" s="22" t="s">
        <v>25</v>
      </c>
      <c r="C14" s="23" t="s">
        <v>12</v>
      </c>
      <c r="D14" s="19">
        <v>2</v>
      </c>
      <c r="E14" s="17">
        <v>43000</v>
      </c>
      <c r="F14" s="10">
        <f t="shared" si="2"/>
        <v>86000</v>
      </c>
      <c r="G14" s="17">
        <v>48000</v>
      </c>
      <c r="H14" s="10">
        <f t="shared" si="0"/>
        <v>96000</v>
      </c>
      <c r="I14" s="17">
        <v>46800</v>
      </c>
      <c r="J14" s="10">
        <f t="shared" si="1"/>
        <v>93600</v>
      </c>
      <c r="K14" s="10">
        <f t="shared" si="3"/>
        <v>45933.333333333336</v>
      </c>
      <c r="L14" s="8">
        <f t="shared" si="4"/>
        <v>2610.2362600602828</v>
      </c>
      <c r="M14" s="11">
        <f t="shared" si="5"/>
        <v>5.6826623949062759E-2</v>
      </c>
      <c r="N14" s="12">
        <f t="shared" si="6"/>
        <v>91866.66</v>
      </c>
    </row>
    <row r="15" spans="1:14" ht="66.75" customHeight="1">
      <c r="A15" s="20">
        <v>10</v>
      </c>
      <c r="B15" s="22" t="s">
        <v>24</v>
      </c>
      <c r="C15" s="23" t="s">
        <v>12</v>
      </c>
      <c r="D15" s="19">
        <v>4</v>
      </c>
      <c r="E15" s="17">
        <v>17000</v>
      </c>
      <c r="F15" s="10">
        <f t="shared" si="2"/>
        <v>68000</v>
      </c>
      <c r="G15" s="17">
        <v>17700</v>
      </c>
      <c r="H15" s="10">
        <f t="shared" si="0"/>
        <v>70800</v>
      </c>
      <c r="I15" s="17">
        <v>21000</v>
      </c>
      <c r="J15" s="10">
        <f t="shared" si="1"/>
        <v>84000</v>
      </c>
      <c r="K15" s="10">
        <f t="shared" si="3"/>
        <v>18566.666666666668</v>
      </c>
      <c r="L15" s="8">
        <f t="shared" si="4"/>
        <v>2136.1959960016106</v>
      </c>
      <c r="M15" s="11">
        <f t="shared" si="5"/>
        <v>0.11505543964102032</v>
      </c>
      <c r="N15" s="12">
        <f t="shared" si="6"/>
        <v>74266.679999999993</v>
      </c>
    </row>
    <row r="16" spans="1:14">
      <c r="A16" s="13"/>
      <c r="B16" s="21" t="s">
        <v>10</v>
      </c>
      <c r="C16" s="14"/>
      <c r="D16" s="15"/>
      <c r="E16" s="16"/>
      <c r="F16" s="16">
        <f>SUM(F6:F15)</f>
        <v>549800</v>
      </c>
      <c r="G16" s="16"/>
      <c r="H16" s="16">
        <f>SUM(H6:H15)</f>
        <v>641870</v>
      </c>
      <c r="I16" s="16"/>
      <c r="J16" s="16">
        <f>SUM(J6:J15)</f>
        <v>617000</v>
      </c>
      <c r="K16" s="16"/>
      <c r="L16" s="16"/>
      <c r="M16" s="16"/>
      <c r="N16" s="16">
        <f>SUM(N6:N15)</f>
        <v>602890.03</v>
      </c>
    </row>
    <row r="20" spans="1:14" ht="15.75">
      <c r="A20" s="7"/>
      <c r="B20" s="29" t="s">
        <v>19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</sheetData>
  <mergeCells count="16">
    <mergeCell ref="A1:N1"/>
    <mergeCell ref="B20:N20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2022-11-13T11:21:07Z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