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ЗАКУПКИ 2022\ФЕВРАЛЬ 2022\Канцелярка\"/>
    </mc:Choice>
  </mc:AlternateContent>
  <bookViews>
    <workbookView xWindow="0" yWindow="0" windowWidth="24000" windowHeight="8835"/>
  </bookViews>
  <sheets>
    <sheet name="Обоснование по пост." sheetId="1" r:id="rId1"/>
    <sheet name="диз.топливо" sheetId="2" r:id="rId2"/>
  </sheets>
  <calcPr calcId="152511"/>
</workbook>
</file>

<file path=xl/calcChain.xml><?xml version="1.0" encoding="utf-8"?>
<calcChain xmlns="http://schemas.openxmlformats.org/spreadsheetml/2006/main">
  <c r="Q39" i="1" l="1"/>
  <c r="Q38" i="1"/>
  <c r="Q22" i="1"/>
  <c r="Q20" i="1"/>
  <c r="Q10" i="1"/>
  <c r="Q9" i="1"/>
  <c r="Q8" i="1"/>
  <c r="Q7" i="1"/>
  <c r="Q6" i="1"/>
  <c r="Q5" i="1"/>
  <c r="Q35" i="1"/>
  <c r="H30" i="1" l="1"/>
  <c r="N36" i="1" l="1"/>
  <c r="O36" i="1" s="1"/>
  <c r="P36" i="1" s="1"/>
  <c r="Q36" i="1" s="1"/>
  <c r="N37" i="1"/>
  <c r="O37" i="1" s="1"/>
  <c r="P37" i="1" s="1"/>
  <c r="Q37" i="1" s="1"/>
  <c r="N38" i="1"/>
  <c r="O38" i="1" s="1"/>
  <c r="P38" i="1" s="1"/>
  <c r="K36" i="1"/>
  <c r="L36" i="1" s="1"/>
  <c r="M36" i="1" s="1"/>
  <c r="K37" i="1"/>
  <c r="L37" i="1" s="1"/>
  <c r="M37" i="1" s="1"/>
  <c r="K38" i="1"/>
  <c r="L38" i="1" s="1"/>
  <c r="M38" i="1" s="1"/>
  <c r="N35" i="1"/>
  <c r="O35" i="1" s="1"/>
  <c r="P35" i="1" s="1"/>
  <c r="K35" i="1"/>
  <c r="L35" i="1" s="1"/>
  <c r="M35" i="1" s="1"/>
  <c r="K34" i="1"/>
  <c r="L34" i="1" s="1"/>
  <c r="M34" i="1" s="1"/>
  <c r="N34" i="1"/>
  <c r="O34" i="1" s="1"/>
  <c r="P34" i="1" s="1"/>
  <c r="Q34" i="1" s="1"/>
  <c r="K33" i="1"/>
  <c r="L33" i="1" s="1"/>
  <c r="M33" i="1" s="1"/>
  <c r="N33" i="1"/>
  <c r="O33" i="1" s="1"/>
  <c r="P33" i="1" s="1"/>
  <c r="Q33" i="1" s="1"/>
  <c r="K32" i="1"/>
  <c r="L32" i="1" s="1"/>
  <c r="M32" i="1" s="1"/>
  <c r="N32" i="1"/>
  <c r="O32" i="1"/>
  <c r="P32" i="1" s="1"/>
  <c r="Q32" i="1" s="1"/>
  <c r="K30" i="1"/>
  <c r="L30" i="1" s="1"/>
  <c r="M30" i="1" s="1"/>
  <c r="N30" i="1"/>
  <c r="O30" i="1" s="1"/>
  <c r="P30" i="1" s="1"/>
  <c r="Q30" i="1" s="1"/>
  <c r="N29" i="1"/>
  <c r="O29" i="1" s="1"/>
  <c r="P29" i="1" s="1"/>
  <c r="Q29" i="1" s="1"/>
  <c r="N31" i="1"/>
  <c r="O31" i="1" s="1"/>
  <c r="P31" i="1" s="1"/>
  <c r="Q31" i="1" s="1"/>
  <c r="K29" i="1"/>
  <c r="L29" i="1" s="1"/>
  <c r="M29" i="1" s="1"/>
  <c r="K31" i="1"/>
  <c r="L31" i="1" s="1"/>
  <c r="M31" i="1" s="1"/>
  <c r="K28" i="1"/>
  <c r="L28" i="1" s="1"/>
  <c r="M28" i="1" s="1"/>
  <c r="N28" i="1"/>
  <c r="O28" i="1" s="1"/>
  <c r="P28" i="1" s="1"/>
  <c r="Q28" i="1" s="1"/>
  <c r="K26" i="1"/>
  <c r="L26" i="1" s="1"/>
  <c r="M26" i="1" s="1"/>
  <c r="K27" i="1"/>
  <c r="L27" i="1" s="1"/>
  <c r="M27" i="1" s="1"/>
  <c r="N25" i="1"/>
  <c r="O25" i="1" s="1"/>
  <c r="P25" i="1" s="1"/>
  <c r="Q25" i="1" s="1"/>
  <c r="N26" i="1"/>
  <c r="O26" i="1" s="1"/>
  <c r="P26" i="1" s="1"/>
  <c r="Q26" i="1" s="1"/>
  <c r="N27" i="1"/>
  <c r="O27" i="1" s="1"/>
  <c r="P27" i="1" s="1"/>
  <c r="Q27" i="1" s="1"/>
  <c r="K25" i="1"/>
  <c r="L25" i="1"/>
  <c r="M25" i="1" s="1"/>
  <c r="N5" i="1"/>
  <c r="N6" i="1"/>
  <c r="N7" i="1"/>
  <c r="N8" i="1"/>
  <c r="O8" i="1" s="1"/>
  <c r="P8" i="1" s="1"/>
  <c r="N9" i="1"/>
  <c r="O9" i="1" s="1"/>
  <c r="P9" i="1" s="1"/>
  <c r="N10" i="1"/>
  <c r="O10" i="1" s="1"/>
  <c r="P10" i="1" s="1"/>
  <c r="N11" i="1"/>
  <c r="O11" i="1" s="1"/>
  <c r="P11" i="1" s="1"/>
  <c r="Q11" i="1" s="1"/>
  <c r="N12" i="1"/>
  <c r="O12" i="1" s="1"/>
  <c r="P12" i="1" s="1"/>
  <c r="Q12" i="1" s="1"/>
  <c r="N13" i="1"/>
  <c r="O13" i="1" s="1"/>
  <c r="P13" i="1" s="1"/>
  <c r="Q13" i="1" s="1"/>
  <c r="N14" i="1"/>
  <c r="O14" i="1" s="1"/>
  <c r="P14" i="1" s="1"/>
  <c r="Q14" i="1" s="1"/>
  <c r="N15" i="1"/>
  <c r="O15" i="1" s="1"/>
  <c r="P15" i="1" s="1"/>
  <c r="Q15" i="1" s="1"/>
  <c r="N16" i="1"/>
  <c r="O16" i="1" s="1"/>
  <c r="P16" i="1" s="1"/>
  <c r="Q16" i="1" s="1"/>
  <c r="N17" i="1"/>
  <c r="O17" i="1" s="1"/>
  <c r="P17" i="1" s="1"/>
  <c r="Q17" i="1" s="1"/>
  <c r="N18" i="1"/>
  <c r="O18" i="1" s="1"/>
  <c r="P18" i="1" s="1"/>
  <c r="Q18" i="1" s="1"/>
  <c r="N19" i="1"/>
  <c r="O19" i="1" s="1"/>
  <c r="P19" i="1" s="1"/>
  <c r="Q19" i="1" s="1"/>
  <c r="N20" i="1"/>
  <c r="O20" i="1" s="1"/>
  <c r="P20" i="1" s="1"/>
  <c r="N21" i="1"/>
  <c r="O21" i="1" s="1"/>
  <c r="P21" i="1" s="1"/>
  <c r="Q21" i="1" s="1"/>
  <c r="N22" i="1"/>
  <c r="O22" i="1" s="1"/>
  <c r="P22" i="1" s="1"/>
  <c r="N23" i="1"/>
  <c r="O23" i="1" s="1"/>
  <c r="P23" i="1" s="1"/>
  <c r="Q23" i="1" s="1"/>
  <c r="N24" i="1"/>
  <c r="O24" i="1" s="1"/>
  <c r="P24" i="1" s="1"/>
  <c r="Q24" i="1" s="1"/>
  <c r="K5" i="1"/>
  <c r="L5" i="1" s="1"/>
  <c r="M5" i="1" s="1"/>
  <c r="K6" i="1"/>
  <c r="L6" i="1" s="1"/>
  <c r="M6" i="1" s="1"/>
  <c r="K7" i="1"/>
  <c r="L7" i="1" s="1"/>
  <c r="M7" i="1" s="1"/>
  <c r="K8" i="1"/>
  <c r="L8" i="1" s="1"/>
  <c r="M8" i="1" s="1"/>
  <c r="K9" i="1"/>
  <c r="L9" i="1" s="1"/>
  <c r="M9" i="1" s="1"/>
  <c r="K10" i="1"/>
  <c r="L10" i="1" s="1"/>
  <c r="M10" i="1" s="1"/>
  <c r="K11" i="1"/>
  <c r="L11" i="1" s="1"/>
  <c r="M11" i="1" s="1"/>
  <c r="K12" i="1"/>
  <c r="L12" i="1" s="1"/>
  <c r="M12" i="1" s="1"/>
  <c r="K13" i="1"/>
  <c r="L13" i="1" s="1"/>
  <c r="M13" i="1" s="1"/>
  <c r="K14" i="1"/>
  <c r="L14" i="1" s="1"/>
  <c r="M14" i="1" s="1"/>
  <c r="K15" i="1"/>
  <c r="L15" i="1" s="1"/>
  <c r="M15" i="1" s="1"/>
  <c r="K16" i="1"/>
  <c r="L16" i="1" s="1"/>
  <c r="M16" i="1" s="1"/>
  <c r="K17" i="1"/>
  <c r="L17" i="1" s="1"/>
  <c r="M17" i="1" s="1"/>
  <c r="K18" i="1"/>
  <c r="L18" i="1" s="1"/>
  <c r="M18" i="1" s="1"/>
  <c r="K19" i="1"/>
  <c r="L19" i="1" s="1"/>
  <c r="M19" i="1" s="1"/>
  <c r="K20" i="1"/>
  <c r="L20" i="1" s="1"/>
  <c r="M20" i="1" s="1"/>
  <c r="K21" i="1"/>
  <c r="L21" i="1" s="1"/>
  <c r="M21" i="1" s="1"/>
  <c r="K22" i="1"/>
  <c r="L22" i="1" s="1"/>
  <c r="M22" i="1" s="1"/>
  <c r="K23" i="1"/>
  <c r="L23" i="1" s="1"/>
  <c r="M23" i="1" s="1"/>
  <c r="K24" i="1"/>
  <c r="L24" i="1" s="1"/>
  <c r="M24" i="1" s="1"/>
  <c r="N5" i="2"/>
  <c r="O5" i="2"/>
  <c r="P5" i="2"/>
  <c r="Q5" i="2"/>
  <c r="Q6" i="2"/>
  <c r="K5" i="2"/>
  <c r="L5" i="2"/>
  <c r="M5" i="2"/>
  <c r="K39" i="1"/>
  <c r="L39" i="1" s="1"/>
  <c r="M39" i="1" s="1"/>
  <c r="N39" i="1"/>
  <c r="O39" i="1" s="1"/>
  <c r="P39" i="1" s="1"/>
  <c r="O7" i="1" l="1"/>
  <c r="P7" i="1" s="1"/>
  <c r="O6" i="1"/>
  <c r="P6" i="1" s="1"/>
  <c r="O5" i="1"/>
  <c r="P5" i="1" s="1"/>
  <c r="Q40" i="1" l="1"/>
</calcChain>
</file>

<file path=xl/sharedStrings.xml><?xml version="1.0" encoding="utf-8"?>
<sst xmlns="http://schemas.openxmlformats.org/spreadsheetml/2006/main" count="123" uniqueCount="69">
  <si>
    <t>№</t>
  </si>
  <si>
    <t>Наименование предмета контракта</t>
  </si>
  <si>
    <t>Используемый метод определения НМЦК</t>
  </si>
  <si>
    <t>Ед. изм</t>
  </si>
  <si>
    <t>Кол-во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</si>
  <si>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</si>
  <si>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</si>
  <si>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</si>
  <si>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Номер сведений о контракте 01131000071 13 000167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</si>
  <si>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</si>
  <si>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</si>
  <si>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</si>
  <si>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</si>
  <si>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</si>
  <si>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</si>
  <si>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</si>
  <si>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</si>
  <si>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литр</t>
  </si>
  <si>
    <t xml:space="preserve">Поставщик № 2 </t>
  </si>
  <si>
    <t xml:space="preserve">Поставщик № 1 </t>
  </si>
  <si>
    <t xml:space="preserve">Поставщик № 3 </t>
  </si>
  <si>
    <t>Коммерческие предложения (руб./ед.изм.) без НДС</t>
  </si>
  <si>
    <t>Лот №1</t>
  </si>
  <si>
    <t xml:space="preserve">Обоснование начальной (максимальной) цены договора (с НДС)
</t>
  </si>
  <si>
    <t>Дизельное топливо</t>
  </si>
  <si>
    <t>Директор МУП "Водоканал"</t>
  </si>
  <si>
    <t>Исполнитель</t>
  </si>
  <si>
    <t>Краснова Е.А.</t>
  </si>
  <si>
    <t xml:space="preserve">Коммерческие предложения (руб./ед.изм.) </t>
  </si>
  <si>
    <t>Бумага для офисной  техники</t>
  </si>
  <si>
    <t>Папка файл-вкладыш А4, без перфорации</t>
  </si>
  <si>
    <t>Мешки для мусора 30 л</t>
  </si>
  <si>
    <t>Папка - конверт на кнопке</t>
  </si>
  <si>
    <t>Карандаш чернографитный</t>
  </si>
  <si>
    <t>Ручка шариковая синяя</t>
  </si>
  <si>
    <t>Скрепки 28 мм никелированные</t>
  </si>
  <si>
    <t>Скрепки 50 мм гофрированные, без покрытия</t>
  </si>
  <si>
    <t>Скобы для степлера № 10</t>
  </si>
  <si>
    <t>Скобы для степлера № 24/6</t>
  </si>
  <si>
    <t>Скрепочница магнитная</t>
  </si>
  <si>
    <t>Клей-карандаш</t>
  </si>
  <si>
    <t>Корректирующая жидкость</t>
  </si>
  <si>
    <t>Тетрадь общая А4, клетка, 96 листов</t>
  </si>
  <si>
    <t>Тетрадь общая А5, клетка, 48 листов</t>
  </si>
  <si>
    <t>Маркер - текстовыделитель</t>
  </si>
  <si>
    <t>Папка скоросшиватель пластик А4</t>
  </si>
  <si>
    <t>Папка-регистратор для делопроизводства 50 мм</t>
  </si>
  <si>
    <t>Папка-уголок пластик А4</t>
  </si>
  <si>
    <t>Ластик каучуковый</t>
  </si>
  <si>
    <t>шт.</t>
  </si>
  <si>
    <t>уп.</t>
  </si>
  <si>
    <t>набор цветов</t>
  </si>
  <si>
    <t>Папка - короб архивный картон на завязках</t>
  </si>
  <si>
    <t>Ручка гелевая синяя</t>
  </si>
  <si>
    <t>Ручка гелевая черная</t>
  </si>
  <si>
    <t>Папка-портфель "Пластик"</t>
  </si>
  <si>
    <t>Подставка для ручек и карандашей</t>
  </si>
  <si>
    <t>Степлер для кол-ва листов 60</t>
  </si>
  <si>
    <t>Папка-регистратор для делопроизводства 75 мм</t>
  </si>
  <si>
    <t>Ежедневник недатированный</t>
  </si>
  <si>
    <t>Блок для записей</t>
  </si>
  <si>
    <t>Клейкие пластиковые закладки 5 цветов по 20 листов 12*45 мм</t>
  </si>
  <si>
    <t>Клейкие закладки бумажные 4 цвета по 50 листов 20*50 мм</t>
  </si>
  <si>
    <t>А.Н. Филиппов</t>
  </si>
  <si>
    <t>Мешки для мусора 120л</t>
  </si>
  <si>
    <t>Точилка механическая</t>
  </si>
  <si>
    <t>Гель для увлажнения пальцев</t>
  </si>
  <si>
    <t>29.90</t>
  </si>
  <si>
    <t>Степлер до 30 листов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</si>
</sst>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 #,##0.00[$р.-419]\ ;\-#,##0.00[$р.-419]\ ;&quot; -&quot;#[$р.-419]\ ;@\ "/>
    <numFmt numFmtId="165" formatCode="#,##0.00&quot;р.&quot;"/>
    <numFmt numFmtId="166" formatCode="0.00000"/>
    <numFmt numFmtId="167" formatCode="[$-419]0.00"/>
  </numFmts>
  <fonts count="1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2" fillId="0" borderId="0" xfId="1" applyNumberFormat="1" applyFont="1"/>
    <xf numFmtId="164" fontId="6" fillId="0" borderId="0" xfId="1" applyNumberFormat="1" applyFont="1" applyBorder="1" applyAlignment="1">
      <alignment vertical="center" wrapText="1"/>
    </xf>
    <xf numFmtId="0" fontId="6" fillId="0" borderId="0" xfId="1" applyFont="1" applyAlignment="1">
      <alignment horizontal="center" vertical="top"/>
    </xf>
    <xf numFmtId="0" fontId="2" fillId="0" borderId="0" xfId="1" applyFont="1" applyBorder="1"/>
    <xf numFmtId="0" fontId="6" fillId="0" borderId="0" xfId="1" applyFont="1" applyBorder="1" applyAlignment="1">
      <alignment vertical="top" wrapText="1"/>
    </xf>
    <xf numFmtId="0" fontId="4" fillId="0" borderId="0" xfId="1" applyFont="1" applyBorder="1" applyAlignment="1">
      <alignment horizontal="left"/>
    </xf>
    <xf numFmtId="0" fontId="1" fillId="0" borderId="0" xfId="1" applyBorder="1" applyAlignment="1"/>
    <xf numFmtId="0" fontId="2" fillId="0" borderId="0" xfId="1" applyFont="1" applyBorder="1" applyAlignment="1">
      <alignment vertical="top"/>
    </xf>
    <xf numFmtId="0" fontId="2" fillId="0" borderId="0" xfId="1" applyNumberFormat="1" applyFont="1" applyBorder="1"/>
    <xf numFmtId="167" fontId="9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6" fontId="6" fillId="0" borderId="1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 wrapText="1"/>
    </xf>
    <xf numFmtId="167" fontId="9" fillId="0" borderId="0" xfId="1" applyNumberFormat="1" applyFont="1" applyBorder="1" applyAlignment="1">
      <alignment horizontal="center" vertical="center" wrapText="1"/>
    </xf>
    <xf numFmtId="164" fontId="6" fillId="0" borderId="0" xfId="1" applyNumberFormat="1" applyFont="1" applyBorder="1" applyAlignment="1">
      <alignment horizontal="center" vertical="center" wrapText="1"/>
    </xf>
    <xf numFmtId="166" fontId="6" fillId="0" borderId="0" xfId="1" applyNumberFormat="1" applyFont="1" applyBorder="1" applyAlignment="1">
      <alignment horizontal="center" vertical="center" wrapText="1"/>
    </xf>
    <xf numFmtId="0" fontId="6" fillId="0" borderId="0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0" fontId="6" fillId="0" borderId="0" xfId="1" applyNumberFormat="1" applyFont="1" applyBorder="1" applyAlignment="1">
      <alignment horizontal="center" wrapText="1"/>
    </xf>
    <xf numFmtId="0" fontId="10" fillId="0" borderId="13" xfId="1" applyFont="1" applyBorder="1" applyAlignment="1">
      <alignment horizontal="center" vertical="center" wrapText="1"/>
    </xf>
    <xf numFmtId="167" fontId="9" fillId="0" borderId="14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3" xfId="1" applyFont="1" applyFill="1" applyBorder="1" applyAlignment="1">
      <alignment horizontal="center" vertical="top" wrapText="1"/>
    </xf>
    <xf numFmtId="167" fontId="9" fillId="0" borderId="4" xfId="1" applyNumberFormat="1" applyFont="1" applyBorder="1" applyAlignment="1">
      <alignment horizontal="center" vertical="center" wrapText="1"/>
    </xf>
    <xf numFmtId="4" fontId="6" fillId="0" borderId="5" xfId="1" applyNumberFormat="1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vertical="center" wrapText="1"/>
    </xf>
    <xf numFmtId="4" fontId="7" fillId="0" borderId="6" xfId="1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4" fontId="7" fillId="0" borderId="7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/>
    </xf>
    <xf numFmtId="0" fontId="2" fillId="0" borderId="0" xfId="1" applyFont="1" applyBorder="1" applyAlignment="1">
      <alignment wrapText="1"/>
    </xf>
    <xf numFmtId="0" fontId="3" fillId="0" borderId="0" xfId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1" xfId="1" applyFont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top" wrapText="1"/>
    </xf>
    <xf numFmtId="0" fontId="4" fillId="0" borderId="12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2</xdr:row>
      <xdr:rowOff>942975</xdr:rowOff>
    </xdr:from>
    <xdr:to>
      <xdr:col>13</xdr:col>
      <xdr:colOff>28575</xdr:colOff>
      <xdr:row>2</xdr:row>
      <xdr:rowOff>1295400</xdr:rowOff>
    </xdr:to>
    <xdr:pic>
      <xdr:nvPicPr>
        <xdr:cNvPr id="18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876425"/>
          <a:ext cx="790575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80808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47625</xdr:colOff>
      <xdr:row>2</xdr:row>
      <xdr:rowOff>923925</xdr:rowOff>
    </xdr:from>
    <xdr:to>
      <xdr:col>12</xdr:col>
      <xdr:colOff>161925</xdr:colOff>
      <xdr:row>2</xdr:row>
      <xdr:rowOff>1362075</xdr:rowOff>
    </xdr:to>
    <xdr:pic>
      <xdr:nvPicPr>
        <xdr:cNvPr id="18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1857375"/>
          <a:ext cx="952500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80808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13</xdr:col>
      <xdr:colOff>38100</xdr:colOff>
      <xdr:row>2</xdr:row>
      <xdr:rowOff>1590675</xdr:rowOff>
    </xdr:from>
    <xdr:to>
      <xdr:col>14</xdr:col>
      <xdr:colOff>47625</xdr:colOff>
      <xdr:row>2</xdr:row>
      <xdr:rowOff>1962150</xdr:rowOff>
    </xdr:to>
    <xdr:pic>
      <xdr:nvPicPr>
        <xdr:cNvPr id="18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2524125"/>
          <a:ext cx="1419225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80808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13</xdr:col>
      <xdr:colOff>276225</xdr:colOff>
      <xdr:row>2</xdr:row>
      <xdr:rowOff>1400175</xdr:rowOff>
    </xdr:from>
    <xdr:to>
      <xdr:col>13</xdr:col>
      <xdr:colOff>419100</xdr:colOff>
      <xdr:row>2</xdr:row>
      <xdr:rowOff>1628775</xdr:rowOff>
    </xdr:to>
    <xdr:pic>
      <xdr:nvPicPr>
        <xdr:cNvPr id="181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2333625"/>
          <a:ext cx="1428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80808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47625</xdr:colOff>
      <xdr:row>2</xdr:row>
      <xdr:rowOff>942975</xdr:rowOff>
    </xdr:from>
    <xdr:to>
      <xdr:col>13</xdr:col>
      <xdr:colOff>28575</xdr:colOff>
      <xdr:row>2</xdr:row>
      <xdr:rowOff>1295400</xdr:rowOff>
    </xdr:to>
    <xdr:pic>
      <xdr:nvPicPr>
        <xdr:cNvPr id="18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876425"/>
          <a:ext cx="790575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80808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47625</xdr:colOff>
      <xdr:row>2</xdr:row>
      <xdr:rowOff>923925</xdr:rowOff>
    </xdr:from>
    <xdr:to>
      <xdr:col>12</xdr:col>
      <xdr:colOff>161925</xdr:colOff>
      <xdr:row>2</xdr:row>
      <xdr:rowOff>1362075</xdr:rowOff>
    </xdr:to>
    <xdr:pic>
      <xdr:nvPicPr>
        <xdr:cNvPr id="18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1857375"/>
          <a:ext cx="952500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80808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13</xdr:col>
      <xdr:colOff>38100</xdr:colOff>
      <xdr:row>2</xdr:row>
      <xdr:rowOff>1590675</xdr:rowOff>
    </xdr:from>
    <xdr:to>
      <xdr:col>14</xdr:col>
      <xdr:colOff>47625</xdr:colOff>
      <xdr:row>2</xdr:row>
      <xdr:rowOff>1962150</xdr:rowOff>
    </xdr:to>
    <xdr:pic>
      <xdr:nvPicPr>
        <xdr:cNvPr id="18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2524125"/>
          <a:ext cx="1419225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80808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13</xdr:col>
      <xdr:colOff>276225</xdr:colOff>
      <xdr:row>2</xdr:row>
      <xdr:rowOff>1400175</xdr:rowOff>
    </xdr:from>
    <xdr:to>
      <xdr:col>13</xdr:col>
      <xdr:colOff>419100</xdr:colOff>
      <xdr:row>2</xdr:row>
      <xdr:rowOff>1628775</xdr:rowOff>
    </xdr:to>
    <xdr:pic>
      <xdr:nvPicPr>
        <xdr:cNvPr id="18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2333625"/>
          <a:ext cx="1428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80808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2</xdr:row>
      <xdr:rowOff>933450</xdr:rowOff>
    </xdr:from>
    <xdr:to>
      <xdr:col>13</xdr:col>
      <xdr:colOff>28575</xdr:colOff>
      <xdr:row>2</xdr:row>
      <xdr:rowOff>1295400</xdr:rowOff>
    </xdr:to>
    <xdr:pic>
      <xdr:nvPicPr>
        <xdr:cNvPr id="3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24125"/>
          <a:ext cx="5905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80808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47625</xdr:colOff>
      <xdr:row>2</xdr:row>
      <xdr:rowOff>923925</xdr:rowOff>
    </xdr:from>
    <xdr:to>
      <xdr:col>12</xdr:col>
      <xdr:colOff>161925</xdr:colOff>
      <xdr:row>2</xdr:row>
      <xdr:rowOff>1362075</xdr:rowOff>
    </xdr:to>
    <xdr:pic>
      <xdr:nvPicPr>
        <xdr:cNvPr id="34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2514600"/>
          <a:ext cx="723900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80808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13</xdr:col>
      <xdr:colOff>38100</xdr:colOff>
      <xdr:row>2</xdr:row>
      <xdr:rowOff>1590675</xdr:rowOff>
    </xdr:from>
    <xdr:to>
      <xdr:col>14</xdr:col>
      <xdr:colOff>47625</xdr:colOff>
      <xdr:row>2</xdr:row>
      <xdr:rowOff>1952625</xdr:rowOff>
    </xdr:to>
    <xdr:pic>
      <xdr:nvPicPr>
        <xdr:cNvPr id="343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3181350"/>
          <a:ext cx="619125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80808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13</xdr:col>
      <xdr:colOff>276225</xdr:colOff>
      <xdr:row>2</xdr:row>
      <xdr:rowOff>1400175</xdr:rowOff>
    </xdr:from>
    <xdr:to>
      <xdr:col>13</xdr:col>
      <xdr:colOff>419100</xdr:colOff>
      <xdr:row>2</xdr:row>
      <xdr:rowOff>1628775</xdr:rowOff>
    </xdr:to>
    <xdr:pic>
      <xdr:nvPicPr>
        <xdr:cNvPr id="343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2990850"/>
          <a:ext cx="1428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80808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47625</xdr:colOff>
      <xdr:row>2</xdr:row>
      <xdr:rowOff>933450</xdr:rowOff>
    </xdr:from>
    <xdr:to>
      <xdr:col>13</xdr:col>
      <xdr:colOff>28575</xdr:colOff>
      <xdr:row>2</xdr:row>
      <xdr:rowOff>1295400</xdr:rowOff>
    </xdr:to>
    <xdr:pic>
      <xdr:nvPicPr>
        <xdr:cNvPr id="34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24125"/>
          <a:ext cx="59055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80808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47625</xdr:colOff>
      <xdr:row>2</xdr:row>
      <xdr:rowOff>923925</xdr:rowOff>
    </xdr:from>
    <xdr:to>
      <xdr:col>12</xdr:col>
      <xdr:colOff>161925</xdr:colOff>
      <xdr:row>2</xdr:row>
      <xdr:rowOff>1362075</xdr:rowOff>
    </xdr:to>
    <xdr:pic>
      <xdr:nvPicPr>
        <xdr:cNvPr id="34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2514600"/>
          <a:ext cx="723900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80808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13</xdr:col>
      <xdr:colOff>38100</xdr:colOff>
      <xdr:row>2</xdr:row>
      <xdr:rowOff>1590675</xdr:rowOff>
    </xdr:from>
    <xdr:to>
      <xdr:col>14</xdr:col>
      <xdr:colOff>47625</xdr:colOff>
      <xdr:row>2</xdr:row>
      <xdr:rowOff>1952625</xdr:rowOff>
    </xdr:to>
    <xdr:pic>
      <xdr:nvPicPr>
        <xdr:cNvPr id="34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3181350"/>
          <a:ext cx="619125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80808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13</xdr:col>
      <xdr:colOff>276225</xdr:colOff>
      <xdr:row>2</xdr:row>
      <xdr:rowOff>1400175</xdr:rowOff>
    </xdr:from>
    <xdr:to>
      <xdr:col>13</xdr:col>
      <xdr:colOff>419100</xdr:colOff>
      <xdr:row>2</xdr:row>
      <xdr:rowOff>1628775</xdr:rowOff>
    </xdr:to>
    <xdr:pic>
      <xdr:nvPicPr>
        <xdr:cNvPr id="344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2990850"/>
          <a:ext cx="1428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80808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1"/>
  <sheetViews>
    <sheetView tabSelected="1" topLeftCell="A36" workbookViewId="0">
      <selection activeCell="Q40" sqref="Q40"/>
    </sheetView>
  </sheetViews>
  <sheetFormatPr defaultRowHeight="15" customHeight="1" x14ac:dyDescent="0.2"/>
  <cols>
    <col min="1" max="1" width="3.140625" style="1" customWidth="1"/>
    <col min="2" max="2" width="19.5703125" style="1" customWidth="1"/>
    <col min="3" max="3" width="0" style="2" hidden="1" customWidth="1"/>
    <col min="4" max="4" width="5.5703125" style="2" customWidth="1"/>
    <col min="5" max="5" width="8.85546875" style="3" customWidth="1"/>
    <col min="6" max="7" width="9.85546875" style="2" customWidth="1"/>
    <col min="8" max="8" width="10.28515625" style="2" customWidth="1"/>
    <col min="9" max="9" width="0" style="2" hidden="1" customWidth="1"/>
    <col min="10" max="10" width="7.140625" style="2" customWidth="1"/>
    <col min="11" max="11" width="12" style="2" customWidth="1"/>
    <col min="12" max="12" width="12.5703125" style="2" customWidth="1"/>
    <col min="13" max="13" width="12.140625" style="2" customWidth="1"/>
    <col min="14" max="14" width="21.140625" style="2" customWidth="1"/>
    <col min="15" max="15" width="11" style="2" customWidth="1"/>
    <col min="16" max="16" width="9.140625" style="2"/>
    <col min="17" max="17" width="13.28515625" style="2" customWidth="1"/>
    <col min="18" max="16384" width="9.140625" style="2"/>
  </cols>
  <sheetData>
    <row r="1" spans="1:18" ht="34.5" customHeight="1" x14ac:dyDescent="0.2">
      <c r="A1" s="47" t="s">
        <v>23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8" ht="39" customHeight="1" x14ac:dyDescent="0.2">
      <c r="A2" s="54" t="s">
        <v>0</v>
      </c>
      <c r="B2" s="56" t="s">
        <v>1</v>
      </c>
      <c r="C2" s="52" t="s">
        <v>2</v>
      </c>
      <c r="D2" s="52" t="s">
        <v>3</v>
      </c>
      <c r="E2" s="58" t="s">
        <v>4</v>
      </c>
      <c r="F2" s="49" t="s">
        <v>28</v>
      </c>
      <c r="G2" s="49"/>
      <c r="H2" s="49"/>
      <c r="I2" s="49" t="s">
        <v>5</v>
      </c>
      <c r="J2" s="49"/>
      <c r="K2" s="50" t="s">
        <v>6</v>
      </c>
      <c r="L2" s="50"/>
      <c r="M2" s="50"/>
      <c r="N2" s="51" t="s">
        <v>7</v>
      </c>
      <c r="O2" s="51"/>
      <c r="P2" s="51"/>
      <c r="Q2" s="51"/>
    </row>
    <row r="3" spans="1:18" ht="157.5" customHeight="1" thickBot="1" x14ac:dyDescent="0.25">
      <c r="A3" s="55"/>
      <c r="B3" s="56"/>
      <c r="C3" s="52"/>
      <c r="D3" s="57"/>
      <c r="E3" s="59"/>
      <c r="F3" s="30" t="s">
        <v>19</v>
      </c>
      <c r="G3" s="30" t="s">
        <v>18</v>
      </c>
      <c r="H3" s="30" t="s">
        <v>20</v>
      </c>
      <c r="I3" s="30" t="s">
        <v>8</v>
      </c>
      <c r="J3" s="30" t="s">
        <v>9</v>
      </c>
      <c r="K3" s="30" t="s">
        <v>10</v>
      </c>
      <c r="L3" s="30" t="s">
        <v>11</v>
      </c>
      <c r="M3" s="31" t="s">
        <v>12</v>
      </c>
      <c r="N3" s="30" t="s">
        <v>13</v>
      </c>
      <c r="O3" s="30" t="s">
        <v>14</v>
      </c>
      <c r="P3" s="30" t="s">
        <v>15</v>
      </c>
      <c r="Q3" s="30" t="s">
        <v>16</v>
      </c>
      <c r="R3" s="5"/>
    </row>
    <row r="4" spans="1:18" ht="31.5" customHeight="1" x14ac:dyDescent="0.2">
      <c r="A4" s="52"/>
      <c r="B4" s="53"/>
      <c r="C4" s="24"/>
      <c r="D4" s="60" t="s">
        <v>22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2"/>
    </row>
    <row r="5" spans="1:18" ht="31.5" customHeight="1" x14ac:dyDescent="0.25">
      <c r="A5" s="38">
        <v>1</v>
      </c>
      <c r="B5" s="37" t="s">
        <v>29</v>
      </c>
      <c r="C5" s="24"/>
      <c r="D5" s="12" t="s">
        <v>49</v>
      </c>
      <c r="E5" s="36">
        <v>700</v>
      </c>
      <c r="F5" s="14">
        <v>260.5</v>
      </c>
      <c r="G5" s="14">
        <v>245</v>
      </c>
      <c r="H5" s="14">
        <v>307.5</v>
      </c>
      <c r="I5" s="40"/>
      <c r="J5" s="13"/>
      <c r="K5" s="15">
        <f t="shared" ref="K5:K34" si="0">AVERAGE(F5:H5)</f>
        <v>271</v>
      </c>
      <c r="L5" s="16">
        <f t="shared" ref="L5:L34" si="1">SQRT(((SUM((POWER(H5-K5,2)),(POWER(G5-K5,2)),(POWER(F5-K5,2)))/(COLUMNS(F5:H5)-1))))</f>
        <v>32.546121120649694</v>
      </c>
      <c r="M5" s="16">
        <f t="shared" ref="M5:M34" si="2">L5/K5*100</f>
        <v>12.009638789907637</v>
      </c>
      <c r="N5" s="17">
        <f t="shared" ref="N5:N34" si="3">((E5/3)*(SUM(F5:H5)))</f>
        <v>189700</v>
      </c>
      <c r="O5" s="41">
        <f>N5/E5</f>
        <v>271</v>
      </c>
      <c r="P5" s="34">
        <f t="shared" ref="P5:P34" si="4">ROUNDDOWN(O5,2)</f>
        <v>271</v>
      </c>
      <c r="Q5" s="41">
        <f>P5*E5+0.01</f>
        <v>189700.01</v>
      </c>
    </row>
    <row r="6" spans="1:18" ht="31.5" customHeight="1" x14ac:dyDescent="0.25">
      <c r="A6" s="38">
        <v>2</v>
      </c>
      <c r="B6" s="37" t="s">
        <v>30</v>
      </c>
      <c r="C6" s="24"/>
      <c r="D6" s="12" t="s">
        <v>50</v>
      </c>
      <c r="E6" s="36">
        <v>50</v>
      </c>
      <c r="F6" s="14">
        <v>279.44</v>
      </c>
      <c r="G6" s="14">
        <v>287</v>
      </c>
      <c r="H6" s="14">
        <v>280</v>
      </c>
      <c r="I6" s="40"/>
      <c r="J6" s="13"/>
      <c r="K6" s="15">
        <f t="shared" si="0"/>
        <v>282.1466666666667</v>
      </c>
      <c r="L6" s="16">
        <f t="shared" si="1"/>
        <v>4.2124260626547896</v>
      </c>
      <c r="M6" s="16">
        <f t="shared" si="2"/>
        <v>1.4929916105056906</v>
      </c>
      <c r="N6" s="17">
        <f t="shared" si="3"/>
        <v>14107.333333333336</v>
      </c>
      <c r="O6" s="41">
        <f>N6/E6</f>
        <v>282.1466666666667</v>
      </c>
      <c r="P6" s="34">
        <f t="shared" si="4"/>
        <v>282.14</v>
      </c>
      <c r="Q6" s="41">
        <f>P6*E6+0.01</f>
        <v>14107.01</v>
      </c>
    </row>
    <row r="7" spans="1:18" ht="31.5" customHeight="1" x14ac:dyDescent="0.25">
      <c r="A7" s="38">
        <v>3</v>
      </c>
      <c r="B7" s="37" t="s">
        <v>31</v>
      </c>
      <c r="C7" s="24"/>
      <c r="D7" s="12" t="s">
        <v>50</v>
      </c>
      <c r="E7" s="36">
        <v>50</v>
      </c>
      <c r="F7" s="14">
        <v>35.06</v>
      </c>
      <c r="G7" s="14">
        <v>92.6</v>
      </c>
      <c r="H7" s="14">
        <v>57</v>
      </c>
      <c r="I7" s="40"/>
      <c r="J7" s="13"/>
      <c r="K7" s="15">
        <f t="shared" si="0"/>
        <v>61.553333333333335</v>
      </c>
      <c r="L7" s="16">
        <f t="shared" si="1"/>
        <v>29.038982994129341</v>
      </c>
      <c r="M7" s="16">
        <f t="shared" si="2"/>
        <v>47.176946270111571</v>
      </c>
      <c r="N7" s="17">
        <f t="shared" si="3"/>
        <v>3077.666666666667</v>
      </c>
      <c r="O7" s="41">
        <f>N7/E7</f>
        <v>61.553333333333342</v>
      </c>
      <c r="P7" s="34">
        <f t="shared" si="4"/>
        <v>61.55</v>
      </c>
      <c r="Q7" s="41">
        <f>P7*E7+0.01</f>
        <v>3077.51</v>
      </c>
    </row>
    <row r="8" spans="1:18" ht="31.5" customHeight="1" x14ac:dyDescent="0.25">
      <c r="A8" s="38">
        <v>4</v>
      </c>
      <c r="B8" s="37" t="s">
        <v>32</v>
      </c>
      <c r="C8" s="24"/>
      <c r="D8" s="12" t="s">
        <v>49</v>
      </c>
      <c r="E8" s="36">
        <v>30</v>
      </c>
      <c r="F8" s="14">
        <v>39.32</v>
      </c>
      <c r="G8" s="14" t="s">
        <v>67</v>
      </c>
      <c r="H8" s="14">
        <v>22.6</v>
      </c>
      <c r="I8" s="40"/>
      <c r="J8" s="13"/>
      <c r="K8" s="15">
        <f t="shared" si="0"/>
        <v>30.96</v>
      </c>
      <c r="L8" s="16" t="e">
        <f t="shared" si="1"/>
        <v>#VALUE!</v>
      </c>
      <c r="M8" s="16" t="e">
        <f t="shared" si="2"/>
        <v>#VALUE!</v>
      </c>
      <c r="N8" s="17">
        <f t="shared" si="3"/>
        <v>619.20000000000005</v>
      </c>
      <c r="O8" s="41">
        <f t="shared" ref="O8:O34" si="5">N8/E8</f>
        <v>20.64</v>
      </c>
      <c r="P8" s="34">
        <f t="shared" si="4"/>
        <v>20.64</v>
      </c>
      <c r="Q8" s="41">
        <f>P8*E8+0.01</f>
        <v>619.21</v>
      </c>
    </row>
    <row r="9" spans="1:18" ht="31.5" customHeight="1" x14ac:dyDescent="0.25">
      <c r="A9" s="38">
        <v>5</v>
      </c>
      <c r="B9" s="37" t="s">
        <v>33</v>
      </c>
      <c r="C9" s="24"/>
      <c r="D9" s="12" t="s">
        <v>49</v>
      </c>
      <c r="E9" s="36">
        <v>50</v>
      </c>
      <c r="F9" s="14">
        <v>14.29</v>
      </c>
      <c r="G9" s="14">
        <v>11.6</v>
      </c>
      <c r="H9" s="14">
        <v>17.43</v>
      </c>
      <c r="I9" s="40"/>
      <c r="J9" s="13"/>
      <c r="K9" s="15">
        <f t="shared" si="0"/>
        <v>14.44</v>
      </c>
      <c r="L9" s="16">
        <f t="shared" si="1"/>
        <v>2.9178930754912868</v>
      </c>
      <c r="M9" s="16">
        <f t="shared" si="2"/>
        <v>20.207015758249909</v>
      </c>
      <c r="N9" s="17">
        <f t="shared" si="3"/>
        <v>722</v>
      </c>
      <c r="O9" s="41">
        <f t="shared" si="5"/>
        <v>14.44</v>
      </c>
      <c r="P9" s="34">
        <f t="shared" si="4"/>
        <v>14.44</v>
      </c>
      <c r="Q9" s="41">
        <f>P9*E9+0.01</f>
        <v>722.01</v>
      </c>
    </row>
    <row r="10" spans="1:18" ht="31.5" customHeight="1" x14ac:dyDescent="0.25">
      <c r="A10" s="38">
        <v>6</v>
      </c>
      <c r="B10" s="37" t="s">
        <v>34</v>
      </c>
      <c r="C10" s="24"/>
      <c r="D10" s="12" t="s">
        <v>49</v>
      </c>
      <c r="E10" s="36">
        <v>50</v>
      </c>
      <c r="F10" s="14">
        <v>10.210000000000001</v>
      </c>
      <c r="G10" s="14">
        <v>4.95</v>
      </c>
      <c r="H10" s="14">
        <v>20.5</v>
      </c>
      <c r="I10" s="40"/>
      <c r="J10" s="13"/>
      <c r="K10" s="15">
        <f t="shared" si="0"/>
        <v>11.886666666666665</v>
      </c>
      <c r="L10" s="16">
        <f t="shared" si="1"/>
        <v>7.9094268650347432</v>
      </c>
      <c r="M10" s="16">
        <f t="shared" si="2"/>
        <v>66.54032696327603</v>
      </c>
      <c r="N10" s="17">
        <f t="shared" si="3"/>
        <v>594.33333333333337</v>
      </c>
      <c r="O10" s="41">
        <f t="shared" si="5"/>
        <v>11.886666666666667</v>
      </c>
      <c r="P10" s="34">
        <f t="shared" si="4"/>
        <v>11.88</v>
      </c>
      <c r="Q10" s="41">
        <f>P10*E10+0.01</f>
        <v>594.01</v>
      </c>
    </row>
    <row r="11" spans="1:18" ht="31.5" customHeight="1" x14ac:dyDescent="0.25">
      <c r="A11" s="38">
        <v>7</v>
      </c>
      <c r="B11" s="37" t="s">
        <v>35</v>
      </c>
      <c r="C11" s="24"/>
      <c r="D11" s="12" t="s">
        <v>50</v>
      </c>
      <c r="E11" s="36">
        <v>50</v>
      </c>
      <c r="F11" s="14">
        <v>21.79</v>
      </c>
      <c r="G11" s="14">
        <v>85.3</v>
      </c>
      <c r="H11" s="14">
        <v>24.6</v>
      </c>
      <c r="I11" s="40"/>
      <c r="J11" s="13"/>
      <c r="K11" s="15">
        <f t="shared" si="0"/>
        <v>43.896666666666668</v>
      </c>
      <c r="L11" s="16">
        <f t="shared" si="1"/>
        <v>35.883854772492505</v>
      </c>
      <c r="M11" s="16">
        <f t="shared" si="2"/>
        <v>81.746195092624731</v>
      </c>
      <c r="N11" s="17">
        <f t="shared" si="3"/>
        <v>2194.8333333333335</v>
      </c>
      <c r="O11" s="41">
        <f t="shared" si="5"/>
        <v>43.896666666666668</v>
      </c>
      <c r="P11" s="34">
        <f t="shared" si="4"/>
        <v>43.89</v>
      </c>
      <c r="Q11" s="41">
        <f t="shared" ref="Q5:Q34" si="6">P11*E11</f>
        <v>2194.5</v>
      </c>
    </row>
    <row r="12" spans="1:18" ht="39.75" customHeight="1" x14ac:dyDescent="0.25">
      <c r="A12" s="38">
        <v>8</v>
      </c>
      <c r="B12" s="37" t="s">
        <v>36</v>
      </c>
      <c r="C12" s="24"/>
      <c r="D12" s="12" t="s">
        <v>50</v>
      </c>
      <c r="E12" s="36">
        <v>50</v>
      </c>
      <c r="F12" s="14">
        <v>44.01</v>
      </c>
      <c r="G12" s="14">
        <v>70.900000000000006</v>
      </c>
      <c r="H12" s="14">
        <v>42.3</v>
      </c>
      <c r="I12" s="40"/>
      <c r="J12" s="13"/>
      <c r="K12" s="15">
        <f t="shared" si="0"/>
        <v>52.403333333333329</v>
      </c>
      <c r="L12" s="16">
        <f t="shared" si="1"/>
        <v>16.041385019172548</v>
      </c>
      <c r="M12" s="16">
        <f t="shared" si="2"/>
        <v>30.611382900272023</v>
      </c>
      <c r="N12" s="17">
        <f t="shared" si="3"/>
        <v>2620.1666666666665</v>
      </c>
      <c r="O12" s="41">
        <f t="shared" si="5"/>
        <v>52.403333333333329</v>
      </c>
      <c r="P12" s="34">
        <f t="shared" si="4"/>
        <v>52.4</v>
      </c>
      <c r="Q12" s="41">
        <f t="shared" si="6"/>
        <v>2620</v>
      </c>
    </row>
    <row r="13" spans="1:18" ht="31.5" customHeight="1" x14ac:dyDescent="0.25">
      <c r="A13" s="38">
        <v>9</v>
      </c>
      <c r="B13" s="37" t="s">
        <v>37</v>
      </c>
      <c r="C13" s="24"/>
      <c r="D13" s="12" t="s">
        <v>50</v>
      </c>
      <c r="E13" s="36">
        <v>50</v>
      </c>
      <c r="F13" s="14">
        <v>18.170000000000002</v>
      </c>
      <c r="G13" s="14">
        <v>10.7</v>
      </c>
      <c r="H13" s="14">
        <v>31.5</v>
      </c>
      <c r="I13" s="40"/>
      <c r="J13" s="13"/>
      <c r="K13" s="15">
        <f t="shared" si="0"/>
        <v>20.123333333333335</v>
      </c>
      <c r="L13" s="16">
        <f t="shared" si="1"/>
        <v>10.536680375399708</v>
      </c>
      <c r="M13" s="16">
        <f t="shared" si="2"/>
        <v>52.360512052673712</v>
      </c>
      <c r="N13" s="17">
        <f t="shared" si="3"/>
        <v>1006.1666666666669</v>
      </c>
      <c r="O13" s="41">
        <f t="shared" si="5"/>
        <v>20.123333333333338</v>
      </c>
      <c r="P13" s="34">
        <f t="shared" si="4"/>
        <v>20.12</v>
      </c>
      <c r="Q13" s="41">
        <f t="shared" si="6"/>
        <v>1006</v>
      </c>
    </row>
    <row r="14" spans="1:18" ht="31.5" customHeight="1" x14ac:dyDescent="0.25">
      <c r="A14" s="38">
        <v>10</v>
      </c>
      <c r="B14" s="37" t="s">
        <v>38</v>
      </c>
      <c r="C14" s="24"/>
      <c r="D14" s="12" t="s">
        <v>50</v>
      </c>
      <c r="E14" s="36">
        <v>50</v>
      </c>
      <c r="F14" s="14">
        <v>21.93</v>
      </c>
      <c r="G14" s="14">
        <v>20.7</v>
      </c>
      <c r="H14" s="14">
        <v>49.14</v>
      </c>
      <c r="I14" s="40"/>
      <c r="J14" s="13"/>
      <c r="K14" s="15">
        <f t="shared" si="0"/>
        <v>30.59</v>
      </c>
      <c r="L14" s="16">
        <f t="shared" si="1"/>
        <v>16.0765388065964</v>
      </c>
      <c r="M14" s="16">
        <f t="shared" si="2"/>
        <v>52.554883316758414</v>
      </c>
      <c r="N14" s="17">
        <f t="shared" si="3"/>
        <v>1529.5</v>
      </c>
      <c r="O14" s="41">
        <f t="shared" si="5"/>
        <v>30.59</v>
      </c>
      <c r="P14" s="34">
        <f t="shared" si="4"/>
        <v>30.59</v>
      </c>
      <c r="Q14" s="41">
        <f t="shared" si="6"/>
        <v>1529.5</v>
      </c>
    </row>
    <row r="15" spans="1:18" ht="31.5" customHeight="1" x14ac:dyDescent="0.25">
      <c r="A15" s="38">
        <v>11</v>
      </c>
      <c r="B15" s="37" t="s">
        <v>39</v>
      </c>
      <c r="C15" s="24"/>
      <c r="D15" s="12" t="s">
        <v>49</v>
      </c>
      <c r="E15" s="36">
        <v>10</v>
      </c>
      <c r="F15" s="14">
        <v>124.49</v>
      </c>
      <c r="G15" s="14">
        <v>84</v>
      </c>
      <c r="H15" s="14">
        <v>122.94</v>
      </c>
      <c r="I15" s="40"/>
      <c r="J15" s="13"/>
      <c r="K15" s="15">
        <f t="shared" si="0"/>
        <v>110.47666666666667</v>
      </c>
      <c r="L15" s="16">
        <f t="shared" si="1"/>
        <v>22.942559432925815</v>
      </c>
      <c r="M15" s="16">
        <f t="shared" si="2"/>
        <v>20.766882388069106</v>
      </c>
      <c r="N15" s="17">
        <f t="shared" si="3"/>
        <v>1104.7666666666667</v>
      </c>
      <c r="O15" s="41">
        <f t="shared" si="5"/>
        <v>110.47666666666666</v>
      </c>
      <c r="P15" s="34">
        <f t="shared" si="4"/>
        <v>110.47</v>
      </c>
      <c r="Q15" s="41">
        <f t="shared" si="6"/>
        <v>1104.7</v>
      </c>
    </row>
    <row r="16" spans="1:18" ht="31.5" customHeight="1" x14ac:dyDescent="0.25">
      <c r="A16" s="38">
        <v>12</v>
      </c>
      <c r="B16" s="37" t="s">
        <v>40</v>
      </c>
      <c r="C16" s="24"/>
      <c r="D16" s="12" t="s">
        <v>49</v>
      </c>
      <c r="E16" s="36">
        <v>50</v>
      </c>
      <c r="F16" s="14">
        <v>46.67</v>
      </c>
      <c r="G16" s="14">
        <v>39.9</v>
      </c>
      <c r="H16" s="14">
        <v>163.26</v>
      </c>
      <c r="I16" s="40"/>
      <c r="J16" s="13"/>
      <c r="K16" s="15">
        <f t="shared" si="0"/>
        <v>83.276666666666657</v>
      </c>
      <c r="L16" s="16">
        <f t="shared" si="1"/>
        <v>69.350259071854467</v>
      </c>
      <c r="M16" s="16">
        <f t="shared" si="2"/>
        <v>83.276939204884698</v>
      </c>
      <c r="N16" s="17">
        <f t="shared" si="3"/>
        <v>4163.833333333333</v>
      </c>
      <c r="O16" s="41">
        <f t="shared" si="5"/>
        <v>83.276666666666657</v>
      </c>
      <c r="P16" s="34">
        <f t="shared" si="4"/>
        <v>83.27</v>
      </c>
      <c r="Q16" s="41">
        <f t="shared" si="6"/>
        <v>4163.5</v>
      </c>
    </row>
    <row r="17" spans="1:17" ht="31.5" customHeight="1" x14ac:dyDescent="0.25">
      <c r="A17" s="38">
        <v>13</v>
      </c>
      <c r="B17" s="37" t="s">
        <v>41</v>
      </c>
      <c r="C17" s="24"/>
      <c r="D17" s="12" t="s">
        <v>49</v>
      </c>
      <c r="E17" s="36">
        <v>20</v>
      </c>
      <c r="F17" s="14">
        <v>33.74</v>
      </c>
      <c r="G17" s="14">
        <v>26.9</v>
      </c>
      <c r="H17" s="14">
        <v>62.16</v>
      </c>
      <c r="I17" s="40"/>
      <c r="J17" s="13"/>
      <c r="K17" s="15">
        <f t="shared" si="0"/>
        <v>40.93333333333333</v>
      </c>
      <c r="L17" s="16">
        <f t="shared" si="1"/>
        <v>18.698260168618184</v>
      </c>
      <c r="M17" s="16">
        <f t="shared" si="2"/>
        <v>45.679788685549312</v>
      </c>
      <c r="N17" s="17">
        <f t="shared" si="3"/>
        <v>818.66666666666663</v>
      </c>
      <c r="O17" s="41">
        <f t="shared" si="5"/>
        <v>40.93333333333333</v>
      </c>
      <c r="P17" s="34">
        <f t="shared" si="4"/>
        <v>40.93</v>
      </c>
      <c r="Q17" s="41">
        <f t="shared" si="6"/>
        <v>818.6</v>
      </c>
    </row>
    <row r="18" spans="1:17" ht="31.5" customHeight="1" x14ac:dyDescent="0.25">
      <c r="A18" s="38">
        <v>14</v>
      </c>
      <c r="B18" s="37" t="s">
        <v>42</v>
      </c>
      <c r="C18" s="24"/>
      <c r="D18" s="12" t="s">
        <v>49</v>
      </c>
      <c r="E18" s="36">
        <v>50</v>
      </c>
      <c r="F18" s="14">
        <v>86.65</v>
      </c>
      <c r="G18" s="14">
        <v>114</v>
      </c>
      <c r="H18" s="14">
        <v>120</v>
      </c>
      <c r="I18" s="40"/>
      <c r="J18" s="13"/>
      <c r="K18" s="15">
        <f t="shared" si="0"/>
        <v>106.88333333333333</v>
      </c>
      <c r="L18" s="16">
        <f t="shared" si="1"/>
        <v>17.777537324762765</v>
      </c>
      <c r="M18" s="16">
        <f t="shared" si="2"/>
        <v>16.632656159141838</v>
      </c>
      <c r="N18" s="17">
        <f t="shared" si="3"/>
        <v>5344.166666666667</v>
      </c>
      <c r="O18" s="41">
        <f t="shared" si="5"/>
        <v>106.88333333333334</v>
      </c>
      <c r="P18" s="34">
        <f t="shared" si="4"/>
        <v>106.88</v>
      </c>
      <c r="Q18" s="41">
        <f t="shared" si="6"/>
        <v>5344</v>
      </c>
    </row>
    <row r="19" spans="1:17" ht="31.5" customHeight="1" x14ac:dyDescent="0.25">
      <c r="A19" s="38">
        <v>15</v>
      </c>
      <c r="B19" s="37" t="s">
        <v>43</v>
      </c>
      <c r="C19" s="24"/>
      <c r="D19" s="12" t="s">
        <v>49</v>
      </c>
      <c r="E19" s="36">
        <v>50</v>
      </c>
      <c r="F19" s="14">
        <v>26.7</v>
      </c>
      <c r="G19" s="14">
        <v>27.5</v>
      </c>
      <c r="H19" s="14">
        <v>63.48</v>
      </c>
      <c r="I19" s="40"/>
      <c r="J19" s="13"/>
      <c r="K19" s="15">
        <f t="shared" si="0"/>
        <v>39.226666666666667</v>
      </c>
      <c r="L19" s="16">
        <f t="shared" si="1"/>
        <v>21.007811245661298</v>
      </c>
      <c r="M19" s="16">
        <f t="shared" si="2"/>
        <v>53.554923297912893</v>
      </c>
      <c r="N19" s="17">
        <f t="shared" si="3"/>
        <v>1961.3333333333335</v>
      </c>
      <c r="O19" s="41">
        <f t="shared" si="5"/>
        <v>39.226666666666667</v>
      </c>
      <c r="P19" s="34">
        <f t="shared" si="4"/>
        <v>39.22</v>
      </c>
      <c r="Q19" s="41">
        <f t="shared" si="6"/>
        <v>1961</v>
      </c>
    </row>
    <row r="20" spans="1:17" ht="41.25" customHeight="1" x14ac:dyDescent="0.2">
      <c r="A20" s="38">
        <v>16</v>
      </c>
      <c r="B20" s="37" t="s">
        <v>44</v>
      </c>
      <c r="C20" s="24"/>
      <c r="D20" s="12" t="s">
        <v>51</v>
      </c>
      <c r="E20" s="44">
        <v>10</v>
      </c>
      <c r="F20" s="14">
        <v>157.94</v>
      </c>
      <c r="G20" s="14">
        <v>148</v>
      </c>
      <c r="H20" s="14">
        <v>250</v>
      </c>
      <c r="I20" s="40"/>
      <c r="J20" s="13"/>
      <c r="K20" s="15">
        <f t="shared" si="0"/>
        <v>185.31333333333336</v>
      </c>
      <c r="L20" s="16">
        <f t="shared" si="1"/>
        <v>56.240328353711924</v>
      </c>
      <c r="M20" s="16">
        <f t="shared" si="2"/>
        <v>30.348775958041468</v>
      </c>
      <c r="N20" s="17">
        <f t="shared" si="3"/>
        <v>1853.1333333333337</v>
      </c>
      <c r="O20" s="41">
        <f t="shared" si="5"/>
        <v>185.31333333333336</v>
      </c>
      <c r="P20" s="34">
        <f t="shared" si="4"/>
        <v>185.31</v>
      </c>
      <c r="Q20" s="41">
        <f>P20*E20+0.01</f>
        <v>1853.11</v>
      </c>
    </row>
    <row r="21" spans="1:17" ht="36.75" customHeight="1" x14ac:dyDescent="0.2">
      <c r="A21" s="38">
        <v>17</v>
      </c>
      <c r="B21" s="37" t="s">
        <v>45</v>
      </c>
      <c r="C21" s="24"/>
      <c r="D21" s="12" t="s">
        <v>49</v>
      </c>
      <c r="E21" s="44">
        <v>50</v>
      </c>
      <c r="F21" s="14">
        <v>18.28</v>
      </c>
      <c r="G21" s="14">
        <v>18.2</v>
      </c>
      <c r="H21" s="14">
        <v>89.4</v>
      </c>
      <c r="I21" s="40"/>
      <c r="J21" s="13"/>
      <c r="K21" s="15">
        <f t="shared" si="0"/>
        <v>41.96</v>
      </c>
      <c r="L21" s="16">
        <f t="shared" si="1"/>
        <v>41.084264627713615</v>
      </c>
      <c r="M21" s="16">
        <f t="shared" si="2"/>
        <v>97.912928092739776</v>
      </c>
      <c r="N21" s="17">
        <f t="shared" si="3"/>
        <v>2098.0000000000005</v>
      </c>
      <c r="O21" s="41">
        <f t="shared" si="5"/>
        <v>41.960000000000008</v>
      </c>
      <c r="P21" s="34">
        <f t="shared" si="4"/>
        <v>41.96</v>
      </c>
      <c r="Q21" s="41">
        <f t="shared" si="6"/>
        <v>2098</v>
      </c>
    </row>
    <row r="22" spans="1:17" ht="51" customHeight="1" x14ac:dyDescent="0.2">
      <c r="A22" s="38">
        <v>18</v>
      </c>
      <c r="B22" s="37" t="s">
        <v>46</v>
      </c>
      <c r="C22" s="24"/>
      <c r="D22" s="12" t="s">
        <v>49</v>
      </c>
      <c r="E22" s="44">
        <v>30</v>
      </c>
      <c r="F22" s="14">
        <v>191.25</v>
      </c>
      <c r="G22" s="14">
        <v>161</v>
      </c>
      <c r="H22" s="14">
        <v>245</v>
      </c>
      <c r="I22" s="40"/>
      <c r="J22" s="13"/>
      <c r="K22" s="15">
        <f t="shared" si="0"/>
        <v>199.08333333333334</v>
      </c>
      <c r="L22" s="16">
        <f t="shared" si="1"/>
        <v>42.54433961566842</v>
      </c>
      <c r="M22" s="16">
        <f t="shared" si="2"/>
        <v>21.370116173630013</v>
      </c>
      <c r="N22" s="17">
        <f t="shared" si="3"/>
        <v>5972.5</v>
      </c>
      <c r="O22" s="41">
        <f t="shared" si="5"/>
        <v>199.08333333333334</v>
      </c>
      <c r="P22" s="34">
        <f t="shared" si="4"/>
        <v>199.08</v>
      </c>
      <c r="Q22" s="41">
        <f>P22*E22+0.01</f>
        <v>5972.4100000000008</v>
      </c>
    </row>
    <row r="23" spans="1:17" ht="31.5" customHeight="1" x14ac:dyDescent="0.2">
      <c r="A23" s="38">
        <v>19</v>
      </c>
      <c r="B23" s="37" t="s">
        <v>47</v>
      </c>
      <c r="C23" s="24"/>
      <c r="D23" s="12" t="s">
        <v>49</v>
      </c>
      <c r="E23" s="44">
        <v>50</v>
      </c>
      <c r="F23" s="14">
        <v>15.29</v>
      </c>
      <c r="G23" s="14">
        <v>10.199999999999999</v>
      </c>
      <c r="H23" s="14">
        <v>10.45</v>
      </c>
      <c r="I23" s="40"/>
      <c r="J23" s="13"/>
      <c r="K23" s="15">
        <f t="shared" si="0"/>
        <v>11.979999999999999</v>
      </c>
      <c r="L23" s="16">
        <f t="shared" si="1"/>
        <v>2.8692681993846443</v>
      </c>
      <c r="M23" s="16">
        <f t="shared" si="2"/>
        <v>23.950485804546283</v>
      </c>
      <c r="N23" s="17">
        <f t="shared" si="3"/>
        <v>599</v>
      </c>
      <c r="O23" s="41">
        <f t="shared" si="5"/>
        <v>11.98</v>
      </c>
      <c r="P23" s="34">
        <f t="shared" si="4"/>
        <v>11.98</v>
      </c>
      <c r="Q23" s="41">
        <f t="shared" si="6"/>
        <v>599</v>
      </c>
    </row>
    <row r="24" spans="1:17" ht="31.5" customHeight="1" x14ac:dyDescent="0.2">
      <c r="A24" s="38">
        <v>20</v>
      </c>
      <c r="B24" s="37" t="s">
        <v>48</v>
      </c>
      <c r="C24" s="24"/>
      <c r="D24" s="12" t="s">
        <v>49</v>
      </c>
      <c r="E24" s="44">
        <v>30</v>
      </c>
      <c r="F24" s="14">
        <v>10.16</v>
      </c>
      <c r="G24" s="14">
        <v>5.85</v>
      </c>
      <c r="H24" s="14">
        <v>18.5</v>
      </c>
      <c r="I24" s="40"/>
      <c r="J24" s="13"/>
      <c r="K24" s="15">
        <f t="shared" si="0"/>
        <v>11.503333333333332</v>
      </c>
      <c r="L24" s="16">
        <f t="shared" si="1"/>
        <v>6.4310989211279699</v>
      </c>
      <c r="M24" s="16">
        <f t="shared" si="2"/>
        <v>55.906394562109277</v>
      </c>
      <c r="N24" s="17">
        <f t="shared" si="3"/>
        <v>345.09999999999997</v>
      </c>
      <c r="O24" s="41">
        <f t="shared" si="5"/>
        <v>11.503333333333332</v>
      </c>
      <c r="P24" s="34">
        <f t="shared" si="4"/>
        <v>11.5</v>
      </c>
      <c r="Q24" s="41">
        <f t="shared" si="6"/>
        <v>345</v>
      </c>
    </row>
    <row r="25" spans="1:17" ht="31.5" customHeight="1" x14ac:dyDescent="0.2">
      <c r="A25" s="38">
        <v>21</v>
      </c>
      <c r="B25" s="37" t="s">
        <v>57</v>
      </c>
      <c r="C25" s="24"/>
      <c r="D25" s="12" t="s">
        <v>49</v>
      </c>
      <c r="E25" s="44">
        <v>1</v>
      </c>
      <c r="F25" s="14">
        <v>1688.84</v>
      </c>
      <c r="G25" s="14">
        <v>1406</v>
      </c>
      <c r="H25" s="14">
        <v>1512</v>
      </c>
      <c r="I25" s="40"/>
      <c r="J25" s="13"/>
      <c r="K25" s="15">
        <f t="shared" si="0"/>
        <v>1535.6133333333335</v>
      </c>
      <c r="L25" s="16">
        <f t="shared" si="1"/>
        <v>142.89089730746784</v>
      </c>
      <c r="M25" s="16">
        <f t="shared" si="2"/>
        <v>9.3051352320116063</v>
      </c>
      <c r="N25" s="17">
        <f t="shared" si="3"/>
        <v>1535.6133333333332</v>
      </c>
      <c r="O25" s="41">
        <f t="shared" si="5"/>
        <v>1535.6133333333332</v>
      </c>
      <c r="P25" s="34">
        <f t="shared" si="4"/>
        <v>1535.61</v>
      </c>
      <c r="Q25" s="41">
        <f t="shared" si="6"/>
        <v>1535.61</v>
      </c>
    </row>
    <row r="26" spans="1:17" ht="45" customHeight="1" x14ac:dyDescent="0.2">
      <c r="A26" s="38">
        <v>22</v>
      </c>
      <c r="B26" s="37" t="s">
        <v>52</v>
      </c>
      <c r="C26" s="24"/>
      <c r="D26" s="12" t="s">
        <v>49</v>
      </c>
      <c r="E26" s="44">
        <v>10</v>
      </c>
      <c r="F26" s="14">
        <v>105.6</v>
      </c>
      <c r="G26" s="14">
        <v>92.7</v>
      </c>
      <c r="H26" s="14">
        <v>113.8</v>
      </c>
      <c r="I26" s="40"/>
      <c r="J26" s="13"/>
      <c r="K26" s="15">
        <f t="shared" si="0"/>
        <v>104.03333333333335</v>
      </c>
      <c r="L26" s="16">
        <f t="shared" si="1"/>
        <v>10.636885509082687</v>
      </c>
      <c r="M26" s="16">
        <f t="shared" si="2"/>
        <v>10.224497445449552</v>
      </c>
      <c r="N26" s="17">
        <f t="shared" si="3"/>
        <v>1040.3333333333335</v>
      </c>
      <c r="O26" s="41">
        <f t="shared" si="5"/>
        <v>104.03333333333335</v>
      </c>
      <c r="P26" s="34">
        <f t="shared" si="4"/>
        <v>104.03</v>
      </c>
      <c r="Q26" s="41">
        <f t="shared" si="6"/>
        <v>1040.3</v>
      </c>
    </row>
    <row r="27" spans="1:17" ht="54.75" customHeight="1" x14ac:dyDescent="0.2">
      <c r="A27" s="38">
        <v>23</v>
      </c>
      <c r="B27" s="37" t="s">
        <v>58</v>
      </c>
      <c r="C27" s="24"/>
      <c r="D27" s="12" t="s">
        <v>49</v>
      </c>
      <c r="E27" s="44">
        <v>30</v>
      </c>
      <c r="F27" s="14">
        <v>171.23</v>
      </c>
      <c r="G27" s="14">
        <v>173</v>
      </c>
      <c r="H27" s="14">
        <v>352.26</v>
      </c>
      <c r="I27" s="40"/>
      <c r="J27" s="13"/>
      <c r="K27" s="15">
        <f t="shared" si="0"/>
        <v>232.16333333333333</v>
      </c>
      <c r="L27" s="16">
        <f t="shared" si="1"/>
        <v>104.01052943492468</v>
      </c>
      <c r="M27" s="16">
        <f t="shared" si="2"/>
        <v>44.800584115317385</v>
      </c>
      <c r="N27" s="17">
        <f t="shared" si="3"/>
        <v>6964.9</v>
      </c>
      <c r="O27" s="41">
        <f t="shared" si="5"/>
        <v>232.16333333333333</v>
      </c>
      <c r="P27" s="34">
        <f t="shared" si="4"/>
        <v>232.16</v>
      </c>
      <c r="Q27" s="41">
        <f t="shared" si="6"/>
        <v>6964.8</v>
      </c>
    </row>
    <row r="28" spans="1:17" ht="44.25" customHeight="1" x14ac:dyDescent="0.2">
      <c r="A28" s="38">
        <v>24</v>
      </c>
      <c r="B28" s="37" t="s">
        <v>53</v>
      </c>
      <c r="C28" s="24"/>
      <c r="D28" s="12" t="s">
        <v>49</v>
      </c>
      <c r="E28" s="44">
        <v>20</v>
      </c>
      <c r="F28" s="14">
        <v>27.38</v>
      </c>
      <c r="G28" s="14">
        <v>18.5</v>
      </c>
      <c r="H28" s="14">
        <v>25.5</v>
      </c>
      <c r="I28" s="40"/>
      <c r="J28" s="13"/>
      <c r="K28" s="15">
        <f t="shared" si="0"/>
        <v>23.793333333333333</v>
      </c>
      <c r="L28" s="16">
        <f t="shared" si="1"/>
        <v>4.6795441373421545</v>
      </c>
      <c r="M28" s="16">
        <f t="shared" si="2"/>
        <v>19.667459249126455</v>
      </c>
      <c r="N28" s="17">
        <f t="shared" si="3"/>
        <v>475.86666666666667</v>
      </c>
      <c r="O28" s="41">
        <f t="shared" si="5"/>
        <v>23.793333333333333</v>
      </c>
      <c r="P28" s="34">
        <f t="shared" si="4"/>
        <v>23.79</v>
      </c>
      <c r="Q28" s="41">
        <f t="shared" si="6"/>
        <v>475.79999999999995</v>
      </c>
    </row>
    <row r="29" spans="1:17" ht="44.25" customHeight="1" x14ac:dyDescent="0.2">
      <c r="A29" s="38">
        <v>25</v>
      </c>
      <c r="B29" s="37" t="s">
        <v>54</v>
      </c>
      <c r="C29" s="24"/>
      <c r="D29" s="12" t="s">
        <v>49</v>
      </c>
      <c r="E29" s="44">
        <v>20</v>
      </c>
      <c r="F29" s="14">
        <v>27.38</v>
      </c>
      <c r="G29" s="14">
        <v>20.93</v>
      </c>
      <c r="H29" s="14">
        <v>14.8</v>
      </c>
      <c r="I29" s="40"/>
      <c r="J29" s="13"/>
      <c r="K29" s="15">
        <f t="shared" si="0"/>
        <v>21.036666666666665</v>
      </c>
      <c r="L29" s="16">
        <f t="shared" si="1"/>
        <v>6.2906782888122104</v>
      </c>
      <c r="M29" s="16">
        <f t="shared" si="2"/>
        <v>29.903398615808324</v>
      </c>
      <c r="N29" s="17">
        <f t="shared" si="3"/>
        <v>420.73333333333335</v>
      </c>
      <c r="O29" s="41">
        <f t="shared" si="5"/>
        <v>21.036666666666669</v>
      </c>
      <c r="P29" s="34">
        <f t="shared" si="4"/>
        <v>21.03</v>
      </c>
      <c r="Q29" s="41">
        <f t="shared" si="6"/>
        <v>420.6</v>
      </c>
    </row>
    <row r="30" spans="1:17" ht="44.25" customHeight="1" x14ac:dyDescent="0.2">
      <c r="A30" s="38">
        <v>26</v>
      </c>
      <c r="B30" s="37" t="s">
        <v>55</v>
      </c>
      <c r="C30" s="24"/>
      <c r="D30" s="12" t="s">
        <v>49</v>
      </c>
      <c r="E30" s="44">
        <v>1</v>
      </c>
      <c r="F30" s="14">
        <v>519</v>
      </c>
      <c r="G30" s="14">
        <v>489</v>
      </c>
      <c r="H30" s="14">
        <f>409.63+44.5+29.67</f>
        <v>483.8</v>
      </c>
      <c r="I30" s="40"/>
      <c r="J30" s="13"/>
      <c r="K30" s="15">
        <f t="shared" si="0"/>
        <v>497.26666666666665</v>
      </c>
      <c r="L30" s="16">
        <f t="shared" si="1"/>
        <v>19.000350873953177</v>
      </c>
      <c r="M30" s="16">
        <f t="shared" si="2"/>
        <v>3.8209580789555928</v>
      </c>
      <c r="N30" s="17">
        <f t="shared" si="3"/>
        <v>497.26666666666665</v>
      </c>
      <c r="O30" s="41">
        <f t="shared" si="5"/>
        <v>497.26666666666665</v>
      </c>
      <c r="P30" s="34">
        <f t="shared" si="4"/>
        <v>497.26</v>
      </c>
      <c r="Q30" s="41">
        <f t="shared" si="6"/>
        <v>497.26</v>
      </c>
    </row>
    <row r="31" spans="1:17" ht="44.25" customHeight="1" x14ac:dyDescent="0.2">
      <c r="A31" s="38">
        <v>27</v>
      </c>
      <c r="B31" s="37" t="s">
        <v>56</v>
      </c>
      <c r="C31" s="24"/>
      <c r="D31" s="12" t="s">
        <v>49</v>
      </c>
      <c r="E31" s="44">
        <v>5</v>
      </c>
      <c r="F31" s="14">
        <v>169.23</v>
      </c>
      <c r="G31" s="14">
        <v>171</v>
      </c>
      <c r="H31" s="14">
        <v>320</v>
      </c>
      <c r="I31" s="40"/>
      <c r="J31" s="13"/>
      <c r="K31" s="15">
        <f t="shared" si="0"/>
        <v>220.07666666666668</v>
      </c>
      <c r="L31" s="16">
        <f t="shared" si="1"/>
        <v>86.540670400299859</v>
      </c>
      <c r="M31" s="16">
        <f t="shared" si="2"/>
        <v>39.322964906305316</v>
      </c>
      <c r="N31" s="17">
        <f t="shared" si="3"/>
        <v>1100.3833333333334</v>
      </c>
      <c r="O31" s="41">
        <f t="shared" si="5"/>
        <v>220.07666666666668</v>
      </c>
      <c r="P31" s="34">
        <f t="shared" si="4"/>
        <v>220.07</v>
      </c>
      <c r="Q31" s="41">
        <f>P31*E31</f>
        <v>1100.3499999999999</v>
      </c>
    </row>
    <row r="32" spans="1:17" ht="44.25" customHeight="1" x14ac:dyDescent="0.2">
      <c r="A32" s="38">
        <v>28</v>
      </c>
      <c r="B32" s="37" t="s">
        <v>59</v>
      </c>
      <c r="C32" s="24"/>
      <c r="D32" s="12" t="s">
        <v>49</v>
      </c>
      <c r="E32" s="44">
        <v>5</v>
      </c>
      <c r="F32" s="14">
        <v>178.37</v>
      </c>
      <c r="G32" s="14">
        <v>180</v>
      </c>
      <c r="H32" s="14">
        <v>635.1</v>
      </c>
      <c r="I32" s="40"/>
      <c r="J32" s="13"/>
      <c r="K32" s="15">
        <f t="shared" si="0"/>
        <v>331.15666666666669</v>
      </c>
      <c r="L32" s="16">
        <f t="shared" si="1"/>
        <v>263.2239096916033</v>
      </c>
      <c r="M32" s="16">
        <f t="shared" si="2"/>
        <v>79.486217910436125</v>
      </c>
      <c r="N32" s="17">
        <f t="shared" si="3"/>
        <v>1655.7833333333335</v>
      </c>
      <c r="O32" s="41">
        <f t="shared" si="5"/>
        <v>331.15666666666669</v>
      </c>
      <c r="P32" s="34">
        <f t="shared" si="4"/>
        <v>331.15</v>
      </c>
      <c r="Q32" s="41">
        <f t="shared" si="6"/>
        <v>1655.75</v>
      </c>
    </row>
    <row r="33" spans="1:17" ht="44.25" customHeight="1" x14ac:dyDescent="0.2">
      <c r="A33" s="38">
        <v>29</v>
      </c>
      <c r="B33" s="37" t="s">
        <v>60</v>
      </c>
      <c r="C33" s="24"/>
      <c r="D33" s="12" t="s">
        <v>49</v>
      </c>
      <c r="E33" s="44">
        <v>20</v>
      </c>
      <c r="F33" s="14">
        <v>53.22</v>
      </c>
      <c r="G33" s="14">
        <v>53.5</v>
      </c>
      <c r="H33" s="14">
        <v>60.95</v>
      </c>
      <c r="I33" s="40"/>
      <c r="J33" s="13"/>
      <c r="K33" s="15">
        <f t="shared" si="0"/>
        <v>55.890000000000008</v>
      </c>
      <c r="L33" s="16">
        <f t="shared" si="1"/>
        <v>4.3843243493154125</v>
      </c>
      <c r="M33" s="16">
        <f t="shared" si="2"/>
        <v>7.8445595800955656</v>
      </c>
      <c r="N33" s="17">
        <f t="shared" si="3"/>
        <v>1117.8000000000002</v>
      </c>
      <c r="O33" s="41">
        <f t="shared" si="5"/>
        <v>55.890000000000008</v>
      </c>
      <c r="P33" s="34">
        <f t="shared" si="4"/>
        <v>55.89</v>
      </c>
      <c r="Q33" s="41">
        <f t="shared" si="6"/>
        <v>1117.8</v>
      </c>
    </row>
    <row r="34" spans="1:17" ht="44.25" customHeight="1" x14ac:dyDescent="0.2">
      <c r="A34" s="38">
        <v>30</v>
      </c>
      <c r="B34" s="37" t="s">
        <v>61</v>
      </c>
      <c r="C34" s="24"/>
      <c r="D34" s="12" t="s">
        <v>49</v>
      </c>
      <c r="E34" s="44">
        <v>50</v>
      </c>
      <c r="F34" s="14">
        <v>43.25</v>
      </c>
      <c r="G34" s="14">
        <v>45.5</v>
      </c>
      <c r="H34" s="14">
        <v>178.43</v>
      </c>
      <c r="I34" s="40"/>
      <c r="J34" s="13"/>
      <c r="K34" s="15">
        <f t="shared" si="0"/>
        <v>89.06</v>
      </c>
      <c r="L34" s="16">
        <f t="shared" si="1"/>
        <v>77.404866126103471</v>
      </c>
      <c r="M34" s="16">
        <f t="shared" si="2"/>
        <v>86.913166546264847</v>
      </c>
      <c r="N34" s="17">
        <f t="shared" si="3"/>
        <v>4453</v>
      </c>
      <c r="O34" s="41">
        <f t="shared" si="5"/>
        <v>89.06</v>
      </c>
      <c r="P34" s="34">
        <f t="shared" si="4"/>
        <v>89.06</v>
      </c>
      <c r="Q34" s="41">
        <f t="shared" si="6"/>
        <v>4453</v>
      </c>
    </row>
    <row r="35" spans="1:17" ht="44.25" customHeight="1" x14ac:dyDescent="0.2">
      <c r="A35" s="38">
        <v>31</v>
      </c>
      <c r="B35" s="12" t="s">
        <v>62</v>
      </c>
      <c r="C35" s="42"/>
      <c r="D35" s="12" t="s">
        <v>49</v>
      </c>
      <c r="E35" s="44">
        <v>50</v>
      </c>
      <c r="F35" s="14">
        <v>283.39999999999998</v>
      </c>
      <c r="G35" s="14">
        <v>222</v>
      </c>
      <c r="H35" s="14">
        <v>241.12</v>
      </c>
      <c r="I35" s="13"/>
      <c r="J35" s="13"/>
      <c r="K35" s="15">
        <f>AVERAGE(F35:H35)</f>
        <v>248.84</v>
      </c>
      <c r="L35" s="16">
        <f>SQRT(((SUM((POWER(H35-K35,2)),(POWER(G35-K35,2)),(POWER(F35-K35,2)))/(COLUMNS(F35:H35)-1))))</f>
        <v>31.419560786236321</v>
      </c>
      <c r="M35" s="16">
        <f>L35/K35*100</f>
        <v>12.626410860889054</v>
      </c>
      <c r="N35" s="17">
        <f>((E35/3)*(SUM(F35:H35)))</f>
        <v>12442</v>
      </c>
      <c r="O35" s="41">
        <f>N35/E35</f>
        <v>248.84</v>
      </c>
      <c r="P35" s="34">
        <f>ROUNDDOWN(O35,2)</f>
        <v>248.84</v>
      </c>
      <c r="Q35" s="41">
        <f>P35*E35</f>
        <v>12442</v>
      </c>
    </row>
    <row r="36" spans="1:17" ht="44.25" customHeight="1" x14ac:dyDescent="0.2">
      <c r="A36" s="38">
        <v>32</v>
      </c>
      <c r="B36" s="37" t="s">
        <v>68</v>
      </c>
      <c r="C36" s="24"/>
      <c r="D36" s="12" t="s">
        <v>49</v>
      </c>
      <c r="E36" s="44">
        <v>5</v>
      </c>
      <c r="F36" s="14">
        <v>190</v>
      </c>
      <c r="G36" s="14">
        <v>191.57</v>
      </c>
      <c r="H36" s="14">
        <v>355.2</v>
      </c>
      <c r="I36" s="40"/>
      <c r="J36" s="13"/>
      <c r="K36" s="15">
        <f t="shared" ref="K36:K38" si="7">AVERAGE(F36:H36)</f>
        <v>245.59</v>
      </c>
      <c r="L36" s="16">
        <f t="shared" ref="L36:L38" si="8">SQRT(((SUM((POWER(H36-K36,2)),(POWER(G36-K36,2)),(POWER(F36-K36,2)))/(COLUMNS(F36:H36)-1))))</f>
        <v>94.928290303786667</v>
      </c>
      <c r="M36" s="16">
        <f t="shared" ref="M36:M38" si="9">L36/K36*100</f>
        <v>38.6531578255575</v>
      </c>
      <c r="N36" s="17">
        <f t="shared" ref="N36:N38" si="10">((E36/3)*(SUM(F36:H36)))</f>
        <v>1227.95</v>
      </c>
      <c r="O36" s="41">
        <f t="shared" ref="O36:O38" si="11">N36/E36</f>
        <v>245.59</v>
      </c>
      <c r="P36" s="34">
        <f t="shared" ref="P36:P38" si="12">ROUNDDOWN(O36,2)</f>
        <v>245.59</v>
      </c>
      <c r="Q36" s="41">
        <f t="shared" ref="Q36:Q37" si="13">P36*E36</f>
        <v>1227.95</v>
      </c>
    </row>
    <row r="37" spans="1:17" ht="44.25" customHeight="1" x14ac:dyDescent="0.2">
      <c r="A37" s="38">
        <v>33</v>
      </c>
      <c r="B37" s="37" t="s">
        <v>64</v>
      </c>
      <c r="C37" s="24"/>
      <c r="D37" s="12" t="s">
        <v>49</v>
      </c>
      <c r="E37" s="44">
        <v>50</v>
      </c>
      <c r="F37" s="14">
        <v>136.9</v>
      </c>
      <c r="G37" s="14">
        <v>154</v>
      </c>
      <c r="H37" s="14">
        <v>165</v>
      </c>
      <c r="I37" s="40"/>
      <c r="J37" s="13"/>
      <c r="K37" s="15">
        <f t="shared" si="7"/>
        <v>151.96666666666667</v>
      </c>
      <c r="L37" s="16">
        <f t="shared" si="8"/>
        <v>14.15991996210901</v>
      </c>
      <c r="M37" s="16">
        <f t="shared" si="9"/>
        <v>9.3177801900256689</v>
      </c>
      <c r="N37" s="17">
        <f t="shared" si="10"/>
        <v>7598.3333333333339</v>
      </c>
      <c r="O37" s="41">
        <f t="shared" si="11"/>
        <v>151.96666666666667</v>
      </c>
      <c r="P37" s="34">
        <f t="shared" si="12"/>
        <v>151.96</v>
      </c>
      <c r="Q37" s="41">
        <f t="shared" si="13"/>
        <v>7598</v>
      </c>
    </row>
    <row r="38" spans="1:17" ht="44.25" customHeight="1" x14ac:dyDescent="0.2">
      <c r="A38" s="38">
        <v>34</v>
      </c>
      <c r="B38" s="37" t="s">
        <v>65</v>
      </c>
      <c r="C38" s="24"/>
      <c r="D38" s="12" t="s">
        <v>49</v>
      </c>
      <c r="E38" s="44">
        <v>5</v>
      </c>
      <c r="F38" s="14">
        <v>278</v>
      </c>
      <c r="G38" s="14">
        <v>237</v>
      </c>
      <c r="H38" s="14">
        <v>380</v>
      </c>
      <c r="I38" s="40"/>
      <c r="J38" s="13"/>
      <c r="K38" s="15">
        <f t="shared" si="7"/>
        <v>298.33333333333331</v>
      </c>
      <c r="L38" s="16">
        <f t="shared" si="8"/>
        <v>73.636494575267051</v>
      </c>
      <c r="M38" s="16">
        <f t="shared" si="9"/>
        <v>24.682623879977783</v>
      </c>
      <c r="N38" s="17">
        <f t="shared" si="10"/>
        <v>1491.6666666666667</v>
      </c>
      <c r="O38" s="41">
        <f t="shared" si="11"/>
        <v>298.33333333333337</v>
      </c>
      <c r="P38" s="34">
        <f t="shared" si="12"/>
        <v>298.33</v>
      </c>
      <c r="Q38" s="41">
        <f>P38*E38+0.01</f>
        <v>1491.6599999999999</v>
      </c>
    </row>
    <row r="39" spans="1:17" s="5" customFormat="1" ht="47.25" customHeight="1" x14ac:dyDescent="0.2">
      <c r="A39" s="43">
        <v>35</v>
      </c>
      <c r="B39" s="12" t="s">
        <v>66</v>
      </c>
      <c r="C39" s="42"/>
      <c r="D39" s="12" t="s">
        <v>49</v>
      </c>
      <c r="E39" s="44">
        <v>15</v>
      </c>
      <c r="F39" s="14">
        <v>73.5</v>
      </c>
      <c r="G39" s="14">
        <v>86</v>
      </c>
      <c r="H39" s="14">
        <v>98</v>
      </c>
      <c r="I39" s="13"/>
      <c r="J39" s="13"/>
      <c r="K39" s="15">
        <f>AVERAGE(F39:H39)</f>
        <v>85.833333333333329</v>
      </c>
      <c r="L39" s="16">
        <f>SQRT(((SUM((POWER(H39-K39,2)),(POWER(G39-K39,2)),(POWER(F39-K39,2)))/(COLUMNS(F39:H39)-1))))</f>
        <v>12.250850310624701</v>
      </c>
      <c r="M39" s="16">
        <f>L39/K39*100</f>
        <v>14.272835313349166</v>
      </c>
      <c r="N39" s="17">
        <f>((E39/3)*(SUM(F39:H39)))</f>
        <v>1287.5</v>
      </c>
      <c r="O39" s="41">
        <f>N39/E39</f>
        <v>85.833333333333329</v>
      </c>
      <c r="P39" s="34">
        <f>ROUNDDOWN(O39,2)</f>
        <v>85.83</v>
      </c>
      <c r="Q39" s="41">
        <f>P39*E39+0.01</f>
        <v>1287.46</v>
      </c>
    </row>
    <row r="40" spans="1:17" s="5" customFormat="1" ht="34.5" customHeight="1" x14ac:dyDescent="0.2">
      <c r="A40" s="7"/>
      <c r="B40" s="25"/>
      <c r="C40" s="4"/>
      <c r="D40" s="18"/>
      <c r="E40" s="26"/>
      <c r="F40" s="19"/>
      <c r="G40" s="19"/>
      <c r="H40" s="19"/>
      <c r="I40" s="4"/>
      <c r="J40" s="4"/>
      <c r="K40" s="20"/>
      <c r="L40" s="21"/>
      <c r="M40" s="21"/>
      <c r="N40" s="22"/>
      <c r="O40" s="22"/>
      <c r="P40" s="23"/>
      <c r="Q40" s="39">
        <f>SUM(Q5:Q39)</f>
        <v>283737.42</v>
      </c>
    </row>
    <row r="41" spans="1:17" ht="15" customHeight="1" x14ac:dyDescent="0.25">
      <c r="A41" s="7"/>
      <c r="B41" s="8"/>
      <c r="C41" s="8"/>
      <c r="D41" s="9"/>
      <c r="E41" s="9"/>
      <c r="F41" s="9"/>
      <c r="G41" s="46" t="s">
        <v>25</v>
      </c>
      <c r="H41" s="46"/>
      <c r="I41" s="46"/>
      <c r="J41" s="46"/>
      <c r="K41" s="46"/>
      <c r="L41" s="6"/>
      <c r="N41" s="2" t="s">
        <v>63</v>
      </c>
    </row>
    <row r="42" spans="1:17" ht="15" customHeight="1" x14ac:dyDescent="0.2">
      <c r="A42" s="7"/>
      <c r="B42" s="10"/>
      <c r="C42" s="6"/>
      <c r="D42" s="6"/>
      <c r="E42" s="11"/>
      <c r="F42" s="6"/>
      <c r="G42" s="6"/>
      <c r="H42" s="6"/>
      <c r="I42" s="6"/>
      <c r="J42" s="6"/>
      <c r="K42" s="6"/>
      <c r="L42" s="6"/>
    </row>
    <row r="43" spans="1:17" ht="15" customHeight="1" x14ac:dyDescent="0.2">
      <c r="A43" s="7"/>
      <c r="B43" s="10" t="s">
        <v>26</v>
      </c>
      <c r="C43" s="6"/>
      <c r="D43" s="6"/>
      <c r="E43" s="45" t="s">
        <v>27</v>
      </c>
      <c r="F43" s="45"/>
      <c r="G43" s="45"/>
      <c r="H43" s="6"/>
      <c r="I43" s="6"/>
      <c r="J43" s="6"/>
      <c r="K43" s="6"/>
      <c r="L43" s="6"/>
    </row>
    <row r="44" spans="1:17" ht="15" customHeight="1" x14ac:dyDescent="0.2">
      <c r="A44" s="7"/>
      <c r="B44" s="10"/>
      <c r="C44" s="6"/>
      <c r="D44" s="6"/>
      <c r="E44" s="11"/>
      <c r="F44" s="6"/>
      <c r="G44" s="6"/>
      <c r="H44" s="6"/>
      <c r="I44" s="6"/>
      <c r="J44" s="6"/>
      <c r="K44" s="6"/>
      <c r="L44" s="6"/>
    </row>
    <row r="45" spans="1:17" ht="15" customHeight="1" x14ac:dyDescent="0.2">
      <c r="A45" s="7"/>
      <c r="B45" s="10"/>
      <c r="C45" s="6"/>
      <c r="D45" s="6"/>
      <c r="E45" s="11"/>
      <c r="F45" s="6"/>
      <c r="G45" s="6"/>
      <c r="H45" s="6"/>
      <c r="I45" s="6"/>
      <c r="J45" s="6"/>
      <c r="K45" s="6"/>
      <c r="L45" s="6"/>
    </row>
    <row r="46" spans="1:17" ht="15" customHeight="1" x14ac:dyDescent="0.2">
      <c r="A46" s="7"/>
      <c r="B46" s="10"/>
      <c r="C46" s="6"/>
      <c r="D46" s="6"/>
      <c r="E46" s="11"/>
      <c r="F46" s="6"/>
      <c r="G46" s="6"/>
      <c r="H46" s="6"/>
      <c r="I46" s="6"/>
      <c r="J46" s="6"/>
      <c r="K46" s="6"/>
      <c r="L46" s="6"/>
    </row>
    <row r="47" spans="1:17" ht="15" customHeight="1" x14ac:dyDescent="0.2">
      <c r="A47" s="7"/>
      <c r="B47" s="10"/>
      <c r="C47" s="6"/>
      <c r="D47" s="6"/>
      <c r="E47" s="11"/>
      <c r="F47" s="6"/>
      <c r="G47" s="6"/>
      <c r="H47" s="6"/>
      <c r="I47" s="6"/>
      <c r="J47" s="6"/>
      <c r="K47" s="6"/>
      <c r="L47" s="6"/>
    </row>
    <row r="48" spans="1:17" ht="15" customHeight="1" x14ac:dyDescent="0.2">
      <c r="A48" s="7"/>
      <c r="B48" s="10"/>
      <c r="C48" s="6"/>
      <c r="D48" s="6"/>
      <c r="E48" s="11"/>
      <c r="F48" s="6"/>
      <c r="G48" s="6"/>
      <c r="H48" s="6"/>
      <c r="I48" s="6"/>
      <c r="J48" s="6"/>
      <c r="K48" s="6"/>
      <c r="L48" s="6"/>
    </row>
    <row r="49" spans="1:12" ht="15" customHeight="1" x14ac:dyDescent="0.2">
      <c r="A49" s="7"/>
      <c r="B49" s="10"/>
      <c r="C49" s="6"/>
      <c r="D49" s="6"/>
      <c r="E49" s="11"/>
      <c r="F49" s="6"/>
      <c r="G49" s="6"/>
      <c r="H49" s="6"/>
      <c r="I49" s="6"/>
      <c r="J49" s="6"/>
      <c r="K49" s="6"/>
      <c r="L49" s="6"/>
    </row>
    <row r="50" spans="1:12" ht="15" customHeight="1" x14ac:dyDescent="0.2">
      <c r="A50" s="7"/>
      <c r="B50" s="10"/>
      <c r="C50" s="6"/>
      <c r="D50" s="6"/>
      <c r="E50" s="11"/>
      <c r="F50" s="6"/>
      <c r="G50" s="6"/>
      <c r="H50" s="6"/>
      <c r="I50" s="6"/>
      <c r="J50" s="6"/>
      <c r="K50" s="6"/>
      <c r="L50" s="6"/>
    </row>
    <row r="51" spans="1:12" ht="15" customHeight="1" x14ac:dyDescent="0.2">
      <c r="A51" s="7"/>
      <c r="B51" s="10"/>
      <c r="C51" s="6"/>
      <c r="D51" s="6"/>
      <c r="E51" s="11"/>
      <c r="F51" s="6"/>
      <c r="G51" s="6"/>
      <c r="H51" s="6"/>
      <c r="I51" s="6"/>
      <c r="J51" s="6"/>
      <c r="K51" s="6"/>
      <c r="L51" s="6"/>
    </row>
    <row r="52" spans="1:12" ht="15" customHeight="1" x14ac:dyDescent="0.2">
      <c r="A52" s="7"/>
      <c r="B52" s="10"/>
      <c r="C52" s="6"/>
      <c r="D52" s="6"/>
      <c r="E52" s="11"/>
      <c r="F52" s="6"/>
      <c r="G52" s="6"/>
      <c r="H52" s="6"/>
      <c r="I52" s="6"/>
      <c r="J52" s="6"/>
      <c r="K52" s="6"/>
      <c r="L52" s="6"/>
    </row>
    <row r="53" spans="1:12" ht="15" customHeight="1" x14ac:dyDescent="0.2">
      <c r="A53" s="7"/>
      <c r="B53" s="10"/>
      <c r="C53" s="6"/>
      <c r="D53" s="6"/>
      <c r="E53" s="11"/>
      <c r="F53" s="6"/>
      <c r="G53" s="6"/>
      <c r="H53" s="6"/>
      <c r="I53" s="6"/>
      <c r="J53" s="6"/>
      <c r="K53" s="6"/>
      <c r="L53" s="6"/>
    </row>
    <row r="54" spans="1:12" ht="15" customHeight="1" x14ac:dyDescent="0.2">
      <c r="A54" s="7"/>
      <c r="B54" s="10"/>
      <c r="C54" s="6"/>
      <c r="D54" s="6"/>
      <c r="E54" s="11"/>
      <c r="F54" s="6"/>
      <c r="G54" s="6"/>
      <c r="H54" s="6"/>
      <c r="I54" s="6"/>
      <c r="J54" s="6"/>
      <c r="K54" s="6"/>
      <c r="L54" s="6"/>
    </row>
    <row r="55" spans="1:12" ht="15" customHeight="1" x14ac:dyDescent="0.2">
      <c r="A55" s="7"/>
      <c r="B55" s="10"/>
      <c r="C55" s="6"/>
      <c r="D55" s="6"/>
      <c r="E55" s="11"/>
      <c r="F55" s="6"/>
      <c r="G55" s="6"/>
      <c r="H55" s="6"/>
      <c r="I55" s="6"/>
      <c r="J55" s="6"/>
      <c r="K55" s="6"/>
      <c r="L55" s="6"/>
    </row>
    <row r="56" spans="1:12" ht="15" customHeight="1" x14ac:dyDescent="0.2">
      <c r="A56" s="7"/>
      <c r="B56" s="10"/>
      <c r="C56" s="6"/>
      <c r="D56" s="6"/>
      <c r="E56" s="11"/>
      <c r="F56" s="6"/>
      <c r="G56" s="6"/>
      <c r="H56" s="6"/>
      <c r="I56" s="6"/>
      <c r="J56" s="6"/>
      <c r="K56" s="6"/>
      <c r="L56" s="6"/>
    </row>
    <row r="57" spans="1:12" ht="15" customHeight="1" x14ac:dyDescent="0.2">
      <c r="A57" s="7"/>
      <c r="B57" s="10"/>
      <c r="C57" s="6"/>
      <c r="D57" s="6"/>
      <c r="E57" s="11"/>
      <c r="F57" s="6"/>
      <c r="G57" s="6"/>
      <c r="H57" s="6"/>
      <c r="I57" s="6"/>
      <c r="J57" s="6"/>
      <c r="K57" s="6"/>
      <c r="L57" s="6"/>
    </row>
    <row r="58" spans="1:12" ht="15" customHeight="1" x14ac:dyDescent="0.2">
      <c r="A58" s="7"/>
      <c r="B58" s="10"/>
      <c r="C58" s="6"/>
      <c r="D58" s="6"/>
      <c r="E58" s="11"/>
      <c r="F58" s="6"/>
      <c r="G58" s="6"/>
      <c r="H58" s="6"/>
      <c r="I58" s="6"/>
      <c r="J58" s="6"/>
      <c r="K58" s="6"/>
      <c r="L58" s="6"/>
    </row>
    <row r="59" spans="1:12" ht="15" customHeight="1" x14ac:dyDescent="0.2">
      <c r="A59" s="7"/>
      <c r="B59" s="10"/>
      <c r="C59" s="6"/>
      <c r="D59" s="6"/>
      <c r="E59" s="11"/>
      <c r="F59" s="6"/>
      <c r="G59" s="6"/>
      <c r="H59" s="6"/>
      <c r="I59" s="6"/>
      <c r="J59" s="6"/>
      <c r="K59" s="6"/>
      <c r="L59" s="6"/>
    </row>
    <row r="60" spans="1:12" ht="15" customHeight="1" x14ac:dyDescent="0.2">
      <c r="A60" s="7"/>
      <c r="B60" s="10"/>
      <c r="C60" s="6"/>
      <c r="D60" s="6"/>
      <c r="E60" s="11"/>
      <c r="F60" s="6"/>
      <c r="G60" s="6"/>
      <c r="H60" s="6"/>
      <c r="I60" s="6"/>
      <c r="J60" s="6"/>
      <c r="K60" s="6"/>
      <c r="L60" s="6"/>
    </row>
    <row r="61" spans="1:12" ht="15" customHeight="1" x14ac:dyDescent="0.2">
      <c r="A61" s="7"/>
      <c r="B61" s="10"/>
      <c r="C61" s="6"/>
      <c r="D61" s="6"/>
      <c r="E61" s="11"/>
      <c r="F61" s="6"/>
      <c r="G61" s="6"/>
      <c r="H61" s="6"/>
      <c r="I61" s="6"/>
      <c r="J61" s="6"/>
      <c r="K61" s="6"/>
      <c r="L61" s="6"/>
    </row>
    <row r="62" spans="1:12" ht="15" customHeight="1" x14ac:dyDescent="0.2">
      <c r="A62" s="7"/>
      <c r="B62" s="10"/>
      <c r="C62" s="6"/>
      <c r="D62" s="6"/>
      <c r="E62" s="11"/>
      <c r="F62" s="6"/>
      <c r="G62" s="6"/>
      <c r="H62" s="6"/>
      <c r="I62" s="6"/>
      <c r="J62" s="6"/>
      <c r="K62" s="6"/>
      <c r="L62" s="6"/>
    </row>
    <row r="63" spans="1:12" ht="15" customHeight="1" x14ac:dyDescent="0.2">
      <c r="A63" s="7"/>
      <c r="B63" s="10"/>
      <c r="C63" s="6"/>
      <c r="D63" s="6"/>
      <c r="E63" s="11"/>
      <c r="F63" s="6"/>
      <c r="G63" s="6"/>
      <c r="H63" s="6"/>
      <c r="I63" s="6"/>
      <c r="J63" s="6"/>
      <c r="K63" s="6"/>
      <c r="L63" s="6"/>
    </row>
    <row r="64" spans="1:12" ht="15" customHeight="1" x14ac:dyDescent="0.2">
      <c r="A64" s="7"/>
      <c r="B64" s="10"/>
      <c r="C64" s="6"/>
      <c r="D64" s="6"/>
      <c r="E64" s="11"/>
      <c r="F64" s="6"/>
      <c r="G64" s="6"/>
      <c r="H64" s="6"/>
      <c r="I64" s="6"/>
      <c r="J64" s="6"/>
      <c r="K64" s="6"/>
      <c r="L64" s="6"/>
    </row>
    <row r="65" spans="1:12" ht="15" customHeight="1" x14ac:dyDescent="0.2">
      <c r="A65" s="7"/>
      <c r="B65" s="10"/>
      <c r="C65" s="6"/>
      <c r="D65" s="6"/>
      <c r="E65" s="11"/>
      <c r="F65" s="6"/>
      <c r="G65" s="6"/>
      <c r="H65" s="6"/>
      <c r="I65" s="6"/>
      <c r="J65" s="6"/>
      <c r="K65" s="6"/>
      <c r="L65" s="6"/>
    </row>
    <row r="66" spans="1:12" ht="15" customHeight="1" x14ac:dyDescent="0.2">
      <c r="A66" s="7"/>
      <c r="B66" s="10"/>
      <c r="C66" s="6"/>
      <c r="D66" s="6"/>
      <c r="E66" s="11"/>
      <c r="F66" s="6"/>
      <c r="G66" s="6"/>
      <c r="H66" s="6"/>
      <c r="I66" s="6"/>
      <c r="J66" s="6"/>
      <c r="K66" s="6"/>
      <c r="L66" s="6"/>
    </row>
    <row r="67" spans="1:12" ht="15" customHeight="1" x14ac:dyDescent="0.2">
      <c r="A67" s="7"/>
      <c r="B67" s="10"/>
      <c r="C67" s="6"/>
      <c r="D67" s="6"/>
      <c r="E67" s="11"/>
      <c r="F67" s="6"/>
      <c r="G67" s="6"/>
      <c r="H67" s="6"/>
      <c r="I67" s="6"/>
      <c r="J67" s="6"/>
      <c r="K67" s="6"/>
      <c r="L67" s="6"/>
    </row>
    <row r="68" spans="1:12" ht="15" customHeight="1" x14ac:dyDescent="0.2">
      <c r="A68" s="7"/>
      <c r="B68" s="10"/>
      <c r="C68" s="6"/>
      <c r="D68" s="6"/>
      <c r="E68" s="11"/>
      <c r="F68" s="6"/>
      <c r="G68" s="6"/>
      <c r="H68" s="6"/>
      <c r="I68" s="6"/>
      <c r="J68" s="6"/>
      <c r="K68" s="6"/>
      <c r="L68" s="6"/>
    </row>
    <row r="69" spans="1:12" ht="15" customHeight="1" x14ac:dyDescent="0.2">
      <c r="A69" s="7"/>
      <c r="B69" s="10"/>
      <c r="C69" s="6"/>
      <c r="D69" s="6"/>
      <c r="E69" s="11"/>
      <c r="F69" s="6"/>
      <c r="G69" s="6"/>
      <c r="H69" s="6"/>
      <c r="I69" s="6"/>
      <c r="J69" s="6"/>
      <c r="K69" s="6"/>
      <c r="L69" s="6"/>
    </row>
    <row r="70" spans="1:12" ht="15" customHeight="1" x14ac:dyDescent="0.2">
      <c r="A70" s="7"/>
      <c r="B70" s="10"/>
      <c r="C70" s="6"/>
      <c r="D70" s="6"/>
      <c r="E70" s="11"/>
      <c r="F70" s="6"/>
      <c r="G70" s="6"/>
      <c r="H70" s="6"/>
      <c r="I70" s="6"/>
      <c r="J70" s="6"/>
      <c r="K70" s="6"/>
      <c r="L70" s="6"/>
    </row>
    <row r="71" spans="1:12" ht="15" customHeight="1" x14ac:dyDescent="0.2">
      <c r="A71" s="7"/>
      <c r="B71" s="10"/>
      <c r="C71" s="6"/>
      <c r="D71" s="6"/>
      <c r="E71" s="11"/>
      <c r="F71" s="6"/>
      <c r="G71" s="6"/>
      <c r="H71" s="6"/>
      <c r="I71" s="6"/>
      <c r="J71" s="6"/>
      <c r="K71" s="6"/>
      <c r="L71" s="6"/>
    </row>
    <row r="72" spans="1:12" ht="15" customHeight="1" x14ac:dyDescent="0.2">
      <c r="A72" s="7"/>
      <c r="B72" s="10"/>
      <c r="C72" s="6"/>
      <c r="D72" s="6"/>
      <c r="E72" s="11"/>
      <c r="F72" s="6"/>
      <c r="G72" s="6"/>
      <c r="H72" s="6"/>
      <c r="I72" s="6"/>
      <c r="J72" s="6"/>
      <c r="K72" s="6"/>
      <c r="L72" s="6"/>
    </row>
    <row r="73" spans="1:12" ht="15" customHeight="1" x14ac:dyDescent="0.2">
      <c r="A73" s="7"/>
      <c r="B73" s="10"/>
      <c r="C73" s="6"/>
      <c r="D73" s="6"/>
      <c r="E73" s="11"/>
      <c r="F73" s="6"/>
      <c r="G73" s="6"/>
      <c r="H73" s="6"/>
      <c r="I73" s="6"/>
      <c r="J73" s="6"/>
      <c r="K73" s="6"/>
      <c r="L73" s="6"/>
    </row>
    <row r="74" spans="1:12" ht="15" customHeight="1" x14ac:dyDescent="0.2">
      <c r="A74" s="7"/>
      <c r="B74" s="10"/>
      <c r="C74" s="6"/>
      <c r="D74" s="6"/>
      <c r="E74" s="11"/>
      <c r="F74" s="6"/>
      <c r="G74" s="6"/>
      <c r="H74" s="6"/>
      <c r="I74" s="6"/>
      <c r="J74" s="6"/>
      <c r="K74" s="6"/>
      <c r="L74" s="6"/>
    </row>
    <row r="75" spans="1:12" ht="15" customHeight="1" x14ac:dyDescent="0.2">
      <c r="A75" s="7"/>
      <c r="B75" s="10"/>
      <c r="C75" s="6"/>
      <c r="D75" s="6"/>
      <c r="E75" s="11"/>
      <c r="F75" s="6"/>
      <c r="G75" s="6"/>
      <c r="H75" s="6"/>
      <c r="I75" s="6"/>
      <c r="J75" s="6"/>
      <c r="K75" s="6"/>
      <c r="L75" s="6"/>
    </row>
    <row r="76" spans="1:12" ht="15" customHeight="1" x14ac:dyDescent="0.2">
      <c r="A76" s="7"/>
      <c r="B76" s="10"/>
      <c r="C76" s="6"/>
      <c r="D76" s="6"/>
      <c r="E76" s="11"/>
      <c r="F76" s="6"/>
      <c r="G76" s="6"/>
      <c r="H76" s="6"/>
      <c r="I76" s="6"/>
      <c r="J76" s="6"/>
      <c r="K76" s="6"/>
      <c r="L76" s="6"/>
    </row>
    <row r="77" spans="1:12" ht="15" customHeight="1" x14ac:dyDescent="0.2">
      <c r="A77" s="7"/>
      <c r="B77" s="10"/>
      <c r="C77" s="6"/>
      <c r="D77" s="6"/>
      <c r="E77" s="11"/>
      <c r="F77" s="6"/>
      <c r="G77" s="6"/>
      <c r="H77" s="6"/>
      <c r="I77" s="6"/>
      <c r="J77" s="6"/>
      <c r="K77" s="6"/>
      <c r="L77" s="6"/>
    </row>
    <row r="78" spans="1:12" ht="15" customHeight="1" x14ac:dyDescent="0.2">
      <c r="A78" s="7"/>
      <c r="B78" s="10"/>
      <c r="C78" s="6"/>
      <c r="D78" s="6"/>
      <c r="E78" s="11"/>
      <c r="F78" s="6"/>
      <c r="G78" s="6"/>
      <c r="H78" s="6"/>
      <c r="I78" s="6"/>
      <c r="J78" s="6"/>
      <c r="K78" s="6"/>
      <c r="L78" s="6"/>
    </row>
    <row r="79" spans="1:12" ht="15" customHeight="1" x14ac:dyDescent="0.2">
      <c r="A79" s="7"/>
      <c r="B79" s="10"/>
      <c r="C79" s="6"/>
      <c r="D79" s="6"/>
      <c r="E79" s="11"/>
      <c r="F79" s="6"/>
      <c r="G79" s="6"/>
      <c r="H79" s="6"/>
      <c r="I79" s="6"/>
      <c r="J79" s="6"/>
      <c r="K79" s="6"/>
      <c r="L79" s="6"/>
    </row>
    <row r="80" spans="1:12" ht="15" customHeight="1" x14ac:dyDescent="0.2">
      <c r="A80" s="7"/>
      <c r="B80" s="10"/>
      <c r="C80" s="6"/>
      <c r="D80" s="6"/>
      <c r="E80" s="11"/>
      <c r="F80" s="6"/>
      <c r="G80" s="6"/>
      <c r="H80" s="6"/>
      <c r="I80" s="6"/>
      <c r="J80" s="6"/>
      <c r="K80" s="6"/>
      <c r="L80" s="6"/>
    </row>
    <row r="81" spans="1:12" ht="15" customHeight="1" x14ac:dyDescent="0.2">
      <c r="A81" s="7"/>
      <c r="B81" s="10"/>
      <c r="C81" s="6"/>
      <c r="D81" s="6"/>
      <c r="E81" s="11"/>
      <c r="F81" s="6"/>
      <c r="G81" s="6"/>
      <c r="H81" s="6"/>
      <c r="I81" s="6"/>
      <c r="J81" s="6"/>
      <c r="K81" s="6"/>
      <c r="L81" s="6"/>
    </row>
    <row r="82" spans="1:12" ht="15" customHeight="1" x14ac:dyDescent="0.2">
      <c r="A82" s="7"/>
      <c r="B82" s="10"/>
      <c r="C82" s="6"/>
      <c r="D82" s="6"/>
      <c r="E82" s="11"/>
      <c r="F82" s="6"/>
      <c r="G82" s="6"/>
      <c r="H82" s="6"/>
      <c r="I82" s="6"/>
      <c r="J82" s="6"/>
      <c r="K82" s="6"/>
      <c r="L82" s="6"/>
    </row>
    <row r="83" spans="1:12" ht="15" customHeight="1" x14ac:dyDescent="0.2">
      <c r="A83" s="7"/>
      <c r="B83" s="10"/>
      <c r="C83" s="6"/>
      <c r="D83" s="6"/>
      <c r="E83" s="11"/>
      <c r="F83" s="6"/>
      <c r="G83" s="6"/>
      <c r="H83" s="6"/>
      <c r="I83" s="6"/>
      <c r="J83" s="6"/>
      <c r="K83" s="6"/>
      <c r="L83" s="6"/>
    </row>
    <row r="84" spans="1:12" ht="15" customHeight="1" x14ac:dyDescent="0.2">
      <c r="A84" s="7"/>
      <c r="B84" s="10"/>
      <c r="C84" s="6"/>
      <c r="D84" s="6"/>
      <c r="E84" s="11"/>
      <c r="F84" s="6"/>
      <c r="G84" s="6"/>
      <c r="H84" s="6"/>
      <c r="I84" s="6"/>
      <c r="J84" s="6"/>
      <c r="K84" s="6"/>
      <c r="L84" s="6"/>
    </row>
    <row r="85" spans="1:12" ht="15" customHeight="1" x14ac:dyDescent="0.2">
      <c r="A85" s="7"/>
      <c r="B85" s="10"/>
      <c r="C85" s="6"/>
      <c r="D85" s="6"/>
      <c r="E85" s="11"/>
      <c r="F85" s="6"/>
      <c r="G85" s="6"/>
      <c r="H85" s="6"/>
      <c r="I85" s="6"/>
      <c r="J85" s="6"/>
      <c r="K85" s="6"/>
      <c r="L85" s="6"/>
    </row>
    <row r="86" spans="1:12" ht="15" customHeight="1" x14ac:dyDescent="0.2">
      <c r="A86" s="7"/>
      <c r="B86" s="10"/>
      <c r="C86" s="6"/>
      <c r="D86" s="6"/>
      <c r="E86" s="11"/>
      <c r="F86" s="6"/>
      <c r="G86" s="6"/>
      <c r="H86" s="6"/>
      <c r="I86" s="6"/>
      <c r="J86" s="6"/>
      <c r="K86" s="6"/>
      <c r="L86" s="6"/>
    </row>
    <row r="87" spans="1:12" ht="15" customHeight="1" x14ac:dyDescent="0.2">
      <c r="A87" s="7"/>
      <c r="B87" s="10"/>
      <c r="C87" s="6"/>
      <c r="D87" s="6"/>
      <c r="E87" s="11"/>
      <c r="F87" s="6"/>
      <c r="G87" s="6"/>
      <c r="H87" s="6"/>
      <c r="I87" s="6"/>
      <c r="J87" s="6"/>
      <c r="K87" s="6"/>
      <c r="L87" s="6"/>
    </row>
    <row r="88" spans="1:12" ht="15" customHeight="1" x14ac:dyDescent="0.2">
      <c r="A88" s="10"/>
      <c r="B88" s="10"/>
      <c r="C88" s="6"/>
      <c r="D88" s="6"/>
      <c r="E88" s="11"/>
      <c r="F88" s="6"/>
      <c r="G88" s="6"/>
      <c r="H88" s="6"/>
      <c r="I88" s="6"/>
      <c r="J88" s="6"/>
      <c r="K88" s="6"/>
      <c r="L88" s="6"/>
    </row>
    <row r="89" spans="1:12" ht="15" customHeight="1" x14ac:dyDescent="0.2">
      <c r="A89" s="10"/>
      <c r="B89" s="10"/>
      <c r="C89" s="6"/>
      <c r="D89" s="6"/>
      <c r="E89" s="11"/>
      <c r="F89" s="6"/>
      <c r="G89" s="6"/>
      <c r="H89" s="6"/>
      <c r="I89" s="6"/>
      <c r="J89" s="6"/>
      <c r="K89" s="6"/>
      <c r="L89" s="6"/>
    </row>
    <row r="90" spans="1:12" ht="15" customHeight="1" x14ac:dyDescent="0.2">
      <c r="A90" s="10"/>
      <c r="B90" s="10"/>
      <c r="C90" s="6"/>
      <c r="D90" s="6"/>
      <c r="E90" s="11"/>
      <c r="F90" s="6"/>
      <c r="G90" s="6"/>
      <c r="H90" s="6"/>
      <c r="I90" s="6"/>
      <c r="J90" s="6"/>
      <c r="K90" s="6"/>
      <c r="L90" s="6"/>
    </row>
    <row r="91" spans="1:12" ht="15" customHeight="1" x14ac:dyDescent="0.2">
      <c r="A91" s="10"/>
      <c r="B91" s="10"/>
      <c r="C91" s="6"/>
      <c r="D91" s="6"/>
      <c r="E91" s="11"/>
      <c r="F91" s="6"/>
      <c r="G91" s="6"/>
      <c r="H91" s="6"/>
      <c r="I91" s="6"/>
      <c r="J91" s="6"/>
      <c r="K91" s="6"/>
      <c r="L91" s="6"/>
    </row>
  </sheetData>
  <sheetProtection selectLockedCells="1" selectUnlockedCells="1"/>
  <mergeCells count="14">
    <mergeCell ref="E43:G43"/>
    <mergeCell ref="G41:K41"/>
    <mergeCell ref="A1:Q1"/>
    <mergeCell ref="F2:H2"/>
    <mergeCell ref="I2:J2"/>
    <mergeCell ref="K2:M2"/>
    <mergeCell ref="N2:Q2"/>
    <mergeCell ref="A4:B4"/>
    <mergeCell ref="A2:A3"/>
    <mergeCell ref="B2:B3"/>
    <mergeCell ref="C2:C3"/>
    <mergeCell ref="D2:D3"/>
    <mergeCell ref="E2:E3"/>
    <mergeCell ref="D4:Q4"/>
  </mergeCells>
  <pageMargins left="0.39374999999999999" right="0.39374999999999999" top="0.25833333333333336" bottom="0.13750000000000001" header="0.51180555555555551" footer="0.51180555555555551"/>
  <pageSetup paperSize="9" scale="85" firstPageNumber="0" fitToHeight="0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opLeftCell="A5" zoomScaleNormal="100" workbookViewId="0">
      <selection activeCell="J3" sqref="J3"/>
    </sheetView>
  </sheetViews>
  <sheetFormatPr defaultRowHeight="12.75" x14ac:dyDescent="0.2"/>
  <cols>
    <col min="1" max="1" width="4.28515625" customWidth="1"/>
    <col min="2" max="2" width="9" customWidth="1"/>
    <col min="3" max="3" width="9.140625" hidden="1" customWidth="1"/>
    <col min="4" max="4" width="6" customWidth="1"/>
    <col min="5" max="5" width="7.28515625" customWidth="1"/>
    <col min="9" max="9" width="7.85546875" hidden="1" customWidth="1"/>
    <col min="17" max="17" width="13.7109375" customWidth="1"/>
  </cols>
  <sheetData>
    <row r="1" spans="1:17" ht="36.75" customHeight="1" x14ac:dyDescent="0.2">
      <c r="A1" s="47" t="s">
        <v>23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ht="88.5" customHeight="1" x14ac:dyDescent="0.2">
      <c r="A2" s="54" t="s">
        <v>0</v>
      </c>
      <c r="B2" s="56" t="s">
        <v>1</v>
      </c>
      <c r="C2" s="52" t="s">
        <v>2</v>
      </c>
      <c r="D2" s="52" t="s">
        <v>3</v>
      </c>
      <c r="E2" s="58" t="s">
        <v>4</v>
      </c>
      <c r="F2" s="49" t="s">
        <v>21</v>
      </c>
      <c r="G2" s="49"/>
      <c r="H2" s="49"/>
      <c r="I2" s="49" t="s">
        <v>5</v>
      </c>
      <c r="J2" s="49"/>
      <c r="K2" s="50" t="s">
        <v>6</v>
      </c>
      <c r="L2" s="50"/>
      <c r="M2" s="50"/>
      <c r="N2" s="51" t="s">
        <v>7</v>
      </c>
      <c r="O2" s="51"/>
      <c r="P2" s="51"/>
      <c r="Q2" s="51"/>
    </row>
    <row r="3" spans="1:17" ht="331.5" x14ac:dyDescent="0.2">
      <c r="A3" s="55"/>
      <c r="B3" s="56"/>
      <c r="C3" s="52"/>
      <c r="D3" s="57"/>
      <c r="E3" s="59"/>
      <c r="F3" s="30" t="s">
        <v>19</v>
      </c>
      <c r="G3" s="30" t="s">
        <v>18</v>
      </c>
      <c r="H3" s="30" t="s">
        <v>20</v>
      </c>
      <c r="I3" s="30" t="s">
        <v>8</v>
      </c>
      <c r="J3" s="30" t="s">
        <v>9</v>
      </c>
      <c r="K3" s="30" t="s">
        <v>10</v>
      </c>
      <c r="L3" s="30" t="s">
        <v>11</v>
      </c>
      <c r="M3" s="31" t="s">
        <v>12</v>
      </c>
      <c r="N3" s="30" t="s">
        <v>13</v>
      </c>
      <c r="O3" s="30" t="s">
        <v>14</v>
      </c>
      <c r="P3" s="30" t="s">
        <v>15</v>
      </c>
      <c r="Q3" s="30" t="s">
        <v>16</v>
      </c>
    </row>
    <row r="4" spans="1:17" hidden="1" x14ac:dyDescent="0.2">
      <c r="A4" s="52"/>
      <c r="B4" s="53"/>
      <c r="C4" s="24"/>
      <c r="D4" s="60" t="s">
        <v>22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2"/>
    </row>
    <row r="5" spans="1:17" ht="26.25" thickBot="1" x14ac:dyDescent="0.3">
      <c r="A5" s="29">
        <v>1</v>
      </c>
      <c r="B5" s="28" t="s">
        <v>24</v>
      </c>
      <c r="C5" s="27"/>
      <c r="D5" s="32" t="s">
        <v>17</v>
      </c>
      <c r="E5" s="36">
        <v>63400</v>
      </c>
      <c r="F5" s="14">
        <v>37.020000000000003</v>
      </c>
      <c r="G5" s="14">
        <v>37.01</v>
      </c>
      <c r="H5" s="14">
        <v>37.020000000000003</v>
      </c>
      <c r="I5" s="13"/>
      <c r="J5" s="13"/>
      <c r="K5" s="15">
        <f>AVERAGE(F5:H5)</f>
        <v>37.016666666666673</v>
      </c>
      <c r="L5" s="16">
        <f>SQRT(((SUM((POWER(H5-K5,2)),(POWER(G5-K5,2)),(POWER(F5-K5,2)))/(COLUMNS(F5:H5)-1))))</f>
        <v>5.7735026918992113E-3</v>
      </c>
      <c r="M5" s="16">
        <f>L5/K5*100</f>
        <v>1.559703563772862E-2</v>
      </c>
      <c r="N5" s="17">
        <f>((E5/3)*(SUM(F5:H5)))</f>
        <v>2346856.666666667</v>
      </c>
      <c r="O5" s="17">
        <f>N5/E5</f>
        <v>37.016666666666673</v>
      </c>
      <c r="P5" s="34">
        <f>ROUNDDOWN(O5,2)</f>
        <v>37.01</v>
      </c>
      <c r="Q5" s="33">
        <f>P5*E5</f>
        <v>2346434</v>
      </c>
    </row>
    <row r="6" spans="1:17" x14ac:dyDescent="0.2">
      <c r="A6" s="7"/>
      <c r="B6" s="25"/>
      <c r="C6" s="4"/>
      <c r="D6" s="18"/>
      <c r="E6" s="26"/>
      <c r="F6" s="19"/>
      <c r="G6" s="19"/>
      <c r="H6" s="19"/>
      <c r="I6" s="4"/>
      <c r="J6" s="4"/>
      <c r="K6" s="20"/>
      <c r="L6" s="21"/>
      <c r="M6" s="21"/>
      <c r="N6" s="22"/>
      <c r="O6" s="22"/>
      <c r="P6" s="23"/>
      <c r="Q6" s="35">
        <f>SUM(Q5:Q5)</f>
        <v>2346434</v>
      </c>
    </row>
  </sheetData>
  <mergeCells count="12">
    <mergeCell ref="A4:B4"/>
    <mergeCell ref="D4:Q4"/>
    <mergeCell ref="A1:Q1"/>
    <mergeCell ref="A2:A3"/>
    <mergeCell ref="B2:B3"/>
    <mergeCell ref="C2:C3"/>
    <mergeCell ref="D2:D3"/>
    <mergeCell ref="E2:E3"/>
    <mergeCell ref="F2:H2"/>
    <mergeCell ref="I2:J2"/>
    <mergeCell ref="K2:M2"/>
    <mergeCell ref="N2:Q2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Обоснование по пост.</vt:lpstr>
      <vt:lpstr>диз.топливо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zakup2</dc:creator>
  <cp:lastModifiedBy>Татьяна</cp:lastModifiedBy>
  <cp:lastPrinted>2022-02-11T11:02:28Z</cp:lastPrinted>
  <dcterms:created xsi:type="dcterms:W3CDTF">2014-07-30T05:43:27Z</dcterms:created>
  <dcterms:modified xsi:type="dcterms:W3CDTF">2022-02-11T11:03:25Z</dcterms:modified>
</cp:coreProperties>
</file>