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_DdeLink__4132_4043957148" localSheetId="0">НМЦК!$B$19</definedName>
    <definedName name="_xlnm._FilterDatabase" localSheetId="0" hidden="1">НМЦК!$A$6:$N$19</definedName>
    <definedName name="_xlnm.Print_Area" localSheetId="0">НМЦК!$A$1:$N$25</definedName>
  </definedNames>
  <calcPr calcId="114210"/>
</workbook>
</file>

<file path=xl/calcChain.xml><?xml version="1.0" encoding="utf-8"?>
<calcChain xmlns="http://schemas.openxmlformats.org/spreadsheetml/2006/main">
  <c r="K7" i="1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L7"/>
  <c r="M7"/>
  <c r="L8"/>
  <c r="M8"/>
  <c r="L9"/>
  <c r="M9"/>
  <c r="L10"/>
  <c r="M10"/>
  <c r="L11"/>
  <c r="M11"/>
  <c r="L12"/>
  <c r="M12"/>
  <c r="L13"/>
  <c r="M13"/>
  <c r="L14"/>
  <c r="M14"/>
  <c r="L15"/>
  <c r="M15"/>
  <c r="J7"/>
  <c r="J8"/>
  <c r="J9"/>
  <c r="J10"/>
  <c r="J11"/>
  <c r="J12"/>
  <c r="J13"/>
  <c r="J14"/>
  <c r="H7"/>
  <c r="H8"/>
  <c r="H9"/>
  <c r="H10"/>
  <c r="H11"/>
  <c r="H12"/>
  <c r="H13"/>
  <c r="H14"/>
  <c r="F7"/>
  <c r="F8"/>
  <c r="F9"/>
  <c r="F10"/>
  <c r="F11"/>
  <c r="F12"/>
  <c r="F13"/>
  <c r="F14"/>
  <c r="K17"/>
  <c r="N17"/>
  <c r="K18"/>
  <c r="N18"/>
  <c r="L16"/>
  <c r="M16"/>
  <c r="L17"/>
  <c r="M17"/>
  <c r="L18"/>
  <c r="M18"/>
  <c r="J15"/>
  <c r="J16"/>
  <c r="J17"/>
  <c r="J18"/>
  <c r="H15"/>
  <c r="H16"/>
  <c r="H17"/>
  <c r="H18"/>
  <c r="F15"/>
  <c r="F16"/>
  <c r="F17"/>
  <c r="F18"/>
  <c r="K6"/>
  <c r="L6"/>
  <c r="M6"/>
  <c r="N6"/>
  <c r="F6"/>
  <c r="H6"/>
  <c r="J6"/>
  <c r="F19"/>
  <c r="H19"/>
  <c r="J19"/>
  <c r="K19"/>
  <c r="N19"/>
  <c r="L19"/>
  <c r="F20"/>
  <c r="J20"/>
  <c r="H20"/>
  <c r="M19"/>
  <c r="N20"/>
</calcChain>
</file>

<file path=xl/sharedStrings.xml><?xml version="1.0" encoding="utf-8"?>
<sst xmlns="http://schemas.openxmlformats.org/spreadsheetml/2006/main" count="52" uniqueCount="28">
  <si>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</si>
  <si>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</si>
  <si>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</si>
  <si>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</si>
  <si>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</si>
  <si>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</si>
  <si>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</si>
  <si>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</si>
  <si>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</si>
  <si>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</si>
  <si>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</si>
  <si>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</si>
  <si>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шт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</si>
  <si>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</si>
  <si>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</si>
  <si>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</si>
  <si>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Поставка посуды</t>
  </si>
  <si>
    <t xml:space="preserve">Чайник алюминиевый  </t>
  </si>
  <si>
    <t>Тарелка фаянсовая.</t>
  </si>
  <si>
    <t xml:space="preserve">Бидон алюминиевый  </t>
  </si>
  <si>
    <t xml:space="preserve">Половник  </t>
  </si>
  <si>
    <t>Источник 1
 КП № 316 от 18.10.2022</t>
  </si>
  <si>
    <t>Источник 2
 КП № 311 от 18.10.2022</t>
  </si>
  <si>
    <t>Источник 3
 КП № 391 от 18.10.2022</t>
  </si>
  <si>
    <t xml:space="preserve">Кастрюля алюминиевая с крышкой </t>
  </si>
  <si>
    <t xml:space="preserve">Ложка соусник </t>
  </si>
  <si>
    <t xml:space="preserve">Кружка фаянсовая с ручкой </t>
  </si>
  <si>
    <r>
      <t xml:space="preserve">Начальная (максимальная) цена договора составляет: </t>
    </r>
    <r>
      <rPr>
        <b/>
        <sz val="11"/>
        <color indexed="8"/>
        <rFont val="Times New Roman"/>
        <family val="1"/>
        <charset val="204"/>
      </rPr>
      <t>287 372,28 рубля</t>
    </r>
    <r>
      <rPr>
        <sz val="11"/>
        <color indexed="8"/>
        <rFont val="Times New Roman"/>
        <family val="1"/>
        <charset val="204"/>
      </rPr>
      <t xml:space="preserve"> (Двести восемьдесят семь тысяч триста семьдесят два рубля 28 копеек).</t>
    </r>
  </si>
</sst>
</file>

<file path=xl/styles.xml><?xml version="1.0" encoding="utf-8"?>
<styleSheet xmlns="http://schemas.openxmlformats.org/spreadsheetml/2006/main">
  <numFmts count="1">
    <numFmt numFmtId="164" formatCode="#,##0.00\ _₽"/>
  </numFmts>
  <fonts count="31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" fillId="0" borderId="0"/>
    <xf numFmtId="0" fontId="28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9" fillId="0" borderId="0"/>
    <xf numFmtId="0" fontId="3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8" fillId="0" borderId="0" applyBorder="0" applyProtection="0"/>
  </cellStyleXfs>
  <cellXfs count="35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2" fillId="9" borderId="0" xfId="0" applyFont="1" applyFill="1" applyBorder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0" fontId="18" fillId="9" borderId="2" xfId="0" applyFont="1" applyFill="1" applyBorder="1" applyAlignment="1">
      <alignment horizontal="center" vertical="center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3" fontId="23" fillId="9" borderId="2" xfId="0" applyNumberFormat="1" applyFont="1" applyFill="1" applyBorder="1" applyAlignment="1">
      <alignment horizontal="center" vertical="center" wrapText="1"/>
    </xf>
    <xf numFmtId="4" fontId="23" fillId="9" borderId="2" xfId="0" applyNumberFormat="1" applyFont="1" applyFill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/>
    </xf>
    <xf numFmtId="3" fontId="2" fillId="9" borderId="0" xfId="0" applyNumberFormat="1" applyFont="1" applyFill="1" applyAlignment="1">
      <alignment horizontal="center" vertical="center" wrapText="1"/>
    </xf>
    <xf numFmtId="0" fontId="2" fillId="0" borderId="3" xfId="0" applyFont="1" applyBorder="1" applyAlignment="1">
      <alignment wrapText="1"/>
    </xf>
    <xf numFmtId="0" fontId="23" fillId="9" borderId="4" xfId="0" applyFont="1" applyFill="1" applyBorder="1" applyAlignment="1">
      <alignment horizontal="right" vertical="center" wrapText="1"/>
    </xf>
    <xf numFmtId="0" fontId="23" fillId="9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0" fontId="25" fillId="9" borderId="0" xfId="0" applyFont="1" applyFill="1" applyAlignment="1">
      <alignment horizontal="left" vertical="top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6" xfId="0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5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0" fillId="9" borderId="6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76212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76212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7621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76212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13</xdr:row>
      <xdr:rowOff>3486150</xdr:rowOff>
    </xdr:from>
    <xdr:to>
      <xdr:col>13</xdr:col>
      <xdr:colOff>1390650</xdr:colOff>
      <xdr:row>13</xdr:row>
      <xdr:rowOff>647700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5909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38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0</xdr:rowOff>
    </xdr:from>
    <xdr:to>
      <xdr:col>13</xdr:col>
      <xdr:colOff>1390650</xdr:colOff>
      <xdr:row>18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38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18</xdr:row>
      <xdr:rowOff>1743075</xdr:rowOff>
    </xdr:from>
    <xdr:to>
      <xdr:col>13</xdr:col>
      <xdr:colOff>1390650</xdr:colOff>
      <xdr:row>18</xdr:row>
      <xdr:rowOff>647700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19</xdr:row>
      <xdr:rowOff>0</xdr:rowOff>
    </xdr:from>
    <xdr:to>
      <xdr:col>13</xdr:col>
      <xdr:colOff>1390650</xdr:colOff>
      <xdr:row>19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4005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14</xdr:row>
      <xdr:rowOff>3486150</xdr:rowOff>
    </xdr:from>
    <xdr:to>
      <xdr:col>13</xdr:col>
      <xdr:colOff>1390650</xdr:colOff>
      <xdr:row>14</xdr:row>
      <xdr:rowOff>647700</xdr:rowOff>
    </xdr:to>
    <xdr:pic>
      <xdr:nvPicPr>
        <xdr:cNvPr id="104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75285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15</xdr:row>
      <xdr:rowOff>3486150</xdr:rowOff>
    </xdr:from>
    <xdr:to>
      <xdr:col>13</xdr:col>
      <xdr:colOff>1390650</xdr:colOff>
      <xdr:row>15</xdr:row>
      <xdr:rowOff>647700</xdr:rowOff>
    </xdr:to>
    <xdr:pic>
      <xdr:nvPicPr>
        <xdr:cNvPr id="104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39147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16</xdr:row>
      <xdr:rowOff>3486150</xdr:rowOff>
    </xdr:from>
    <xdr:to>
      <xdr:col>13</xdr:col>
      <xdr:colOff>1390650</xdr:colOff>
      <xdr:row>16</xdr:row>
      <xdr:rowOff>647700</xdr:rowOff>
    </xdr:to>
    <xdr:pic>
      <xdr:nvPicPr>
        <xdr:cNvPr id="104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0767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17</xdr:row>
      <xdr:rowOff>3486150</xdr:rowOff>
    </xdr:from>
    <xdr:to>
      <xdr:col>13</xdr:col>
      <xdr:colOff>1390650</xdr:colOff>
      <xdr:row>17</xdr:row>
      <xdr:rowOff>647700</xdr:rowOff>
    </xdr:to>
    <xdr:pic>
      <xdr:nvPicPr>
        <xdr:cNvPr id="104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423862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24"/>
  <sheetViews>
    <sheetView tabSelected="1" zoomScale="130" zoomScaleNormal="130" workbookViewId="0">
      <selection activeCell="G28" sqref="G28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8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20.25" customHeight="1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</row>
    <row r="2" spans="1:14" ht="21.75" customHeight="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51">
      <c r="A3" s="33" t="s">
        <v>1</v>
      </c>
      <c r="B3" s="24" t="s">
        <v>11</v>
      </c>
      <c r="C3" s="33" t="s">
        <v>7</v>
      </c>
      <c r="D3" s="31" t="s">
        <v>6</v>
      </c>
      <c r="E3" s="26" t="s">
        <v>2</v>
      </c>
      <c r="F3" s="26"/>
      <c r="G3" s="26"/>
      <c r="H3" s="26"/>
      <c r="I3" s="26"/>
      <c r="J3" s="26"/>
      <c r="K3" s="26" t="s">
        <v>3</v>
      </c>
      <c r="L3" s="26"/>
      <c r="M3" s="26"/>
      <c r="N3" s="9" t="s">
        <v>4</v>
      </c>
    </row>
    <row r="4" spans="1:14" ht="45.75" customHeight="1">
      <c r="A4" s="33"/>
      <c r="B4" s="24"/>
      <c r="C4" s="33"/>
      <c r="D4" s="31"/>
      <c r="E4" s="9" t="s">
        <v>14</v>
      </c>
      <c r="F4" s="9" t="s">
        <v>15</v>
      </c>
      <c r="G4" s="9" t="s">
        <v>14</v>
      </c>
      <c r="H4" s="9" t="s">
        <v>15</v>
      </c>
      <c r="I4" s="9" t="s">
        <v>14</v>
      </c>
      <c r="J4" s="9" t="s">
        <v>15</v>
      </c>
      <c r="K4" s="26" t="s">
        <v>8</v>
      </c>
      <c r="L4" s="26" t="s">
        <v>5</v>
      </c>
      <c r="M4" s="26" t="s">
        <v>9</v>
      </c>
      <c r="N4" s="27" t="s">
        <v>13</v>
      </c>
    </row>
    <row r="5" spans="1:14" ht="29.25" customHeight="1">
      <c r="A5" s="33"/>
      <c r="B5" s="25"/>
      <c r="C5" s="34"/>
      <c r="D5" s="31"/>
      <c r="E5" s="28" t="s">
        <v>21</v>
      </c>
      <c r="F5" s="28"/>
      <c r="G5" s="28" t="s">
        <v>22</v>
      </c>
      <c r="H5" s="28"/>
      <c r="I5" s="28" t="s">
        <v>23</v>
      </c>
      <c r="J5" s="28"/>
      <c r="K5" s="26"/>
      <c r="L5" s="26"/>
      <c r="M5" s="26"/>
      <c r="N5" s="27"/>
    </row>
    <row r="6" spans="1:14">
      <c r="A6" s="10">
        <v>1</v>
      </c>
      <c r="B6" s="19" t="s">
        <v>17</v>
      </c>
      <c r="C6" s="22" t="s">
        <v>12</v>
      </c>
      <c r="D6" s="22">
        <v>10</v>
      </c>
      <c r="E6" s="17">
        <v>1700</v>
      </c>
      <c r="F6" s="11">
        <f t="shared" ref="F6:F19" si="0">D6*E6</f>
        <v>17000</v>
      </c>
      <c r="G6" s="17">
        <v>1900</v>
      </c>
      <c r="H6" s="11">
        <f t="shared" ref="H6:H19" si="1">G6*D6</f>
        <v>19000</v>
      </c>
      <c r="I6" s="17">
        <v>1800</v>
      </c>
      <c r="J6" s="11">
        <f t="shared" ref="J6:J19" si="2">I6*D6</f>
        <v>18000</v>
      </c>
      <c r="K6" s="11">
        <f t="shared" ref="K6:K19" si="3">(E6+G6+I6)/3</f>
        <v>1800</v>
      </c>
      <c r="L6" s="8">
        <f t="shared" ref="L6:L19" si="4">STDEV(E6,G6,I6)</f>
        <v>100</v>
      </c>
      <c r="M6" s="12">
        <f t="shared" ref="M6:M19" si="5">L6/K6</f>
        <v>5.5555555555555552E-2</v>
      </c>
      <c r="N6" s="13">
        <f t="shared" ref="N6:N19" si="6">ROUND(K6,2)*D6</f>
        <v>18000</v>
      </c>
    </row>
    <row r="7" spans="1:14">
      <c r="A7" s="10">
        <v>2</v>
      </c>
      <c r="B7" s="19" t="s">
        <v>17</v>
      </c>
      <c r="C7" s="22" t="s">
        <v>12</v>
      </c>
      <c r="D7" s="22">
        <v>5</v>
      </c>
      <c r="E7" s="17">
        <v>1800</v>
      </c>
      <c r="F7" s="11">
        <f t="shared" si="0"/>
        <v>9000</v>
      </c>
      <c r="G7" s="17">
        <v>2000</v>
      </c>
      <c r="H7" s="11">
        <f t="shared" si="1"/>
        <v>10000</v>
      </c>
      <c r="I7" s="17">
        <v>1900</v>
      </c>
      <c r="J7" s="11">
        <f t="shared" si="2"/>
        <v>9500</v>
      </c>
      <c r="K7" s="11">
        <f t="shared" si="3"/>
        <v>1900</v>
      </c>
      <c r="L7" s="8">
        <f t="shared" si="4"/>
        <v>100</v>
      </c>
      <c r="M7" s="12">
        <f t="shared" si="5"/>
        <v>5.2631578947368418E-2</v>
      </c>
      <c r="N7" s="13">
        <f t="shared" si="6"/>
        <v>9500</v>
      </c>
    </row>
    <row r="8" spans="1:14">
      <c r="A8" s="10">
        <v>3</v>
      </c>
      <c r="B8" s="19" t="s">
        <v>18</v>
      </c>
      <c r="C8" s="22" t="s">
        <v>12</v>
      </c>
      <c r="D8" s="22">
        <v>400</v>
      </c>
      <c r="E8" s="17">
        <v>55</v>
      </c>
      <c r="F8" s="11">
        <f t="shared" si="0"/>
        <v>22000</v>
      </c>
      <c r="G8" s="17">
        <v>70</v>
      </c>
      <c r="H8" s="11">
        <f t="shared" si="1"/>
        <v>28000</v>
      </c>
      <c r="I8" s="17">
        <v>60</v>
      </c>
      <c r="J8" s="11">
        <f t="shared" si="2"/>
        <v>24000</v>
      </c>
      <c r="K8" s="11">
        <f t="shared" si="3"/>
        <v>61.666666666666664</v>
      </c>
      <c r="L8" s="8">
        <f t="shared" si="4"/>
        <v>7.6376261582597138</v>
      </c>
      <c r="M8" s="12">
        <f t="shared" si="5"/>
        <v>0.12385339716096834</v>
      </c>
      <c r="N8" s="13">
        <f t="shared" si="6"/>
        <v>24668</v>
      </c>
    </row>
    <row r="9" spans="1:14">
      <c r="A9" s="10">
        <v>4</v>
      </c>
      <c r="B9" s="19" t="s">
        <v>18</v>
      </c>
      <c r="C9" s="22" t="s">
        <v>12</v>
      </c>
      <c r="D9" s="22">
        <v>700</v>
      </c>
      <c r="E9" s="17">
        <v>83</v>
      </c>
      <c r="F9" s="11">
        <f t="shared" si="0"/>
        <v>58100</v>
      </c>
      <c r="G9" s="17">
        <v>95</v>
      </c>
      <c r="H9" s="11">
        <f t="shared" si="1"/>
        <v>66500</v>
      </c>
      <c r="I9" s="17">
        <v>90</v>
      </c>
      <c r="J9" s="11">
        <f t="shared" si="2"/>
        <v>63000</v>
      </c>
      <c r="K9" s="11">
        <f t="shared" si="3"/>
        <v>89.333333333333329</v>
      </c>
      <c r="L9" s="8">
        <f t="shared" si="4"/>
        <v>6.0277137733417581</v>
      </c>
      <c r="M9" s="12">
        <f t="shared" si="5"/>
        <v>6.7474407910542072E-2</v>
      </c>
      <c r="N9" s="13">
        <f t="shared" si="6"/>
        <v>62531</v>
      </c>
    </row>
    <row r="10" spans="1:14">
      <c r="A10" s="10">
        <v>5</v>
      </c>
      <c r="B10" s="19" t="s">
        <v>24</v>
      </c>
      <c r="C10" s="22" t="s">
        <v>12</v>
      </c>
      <c r="D10" s="22">
        <v>7</v>
      </c>
      <c r="E10" s="17">
        <v>600</v>
      </c>
      <c r="F10" s="11">
        <f t="shared" si="0"/>
        <v>4200</v>
      </c>
      <c r="G10" s="17">
        <v>650</v>
      </c>
      <c r="H10" s="11">
        <f t="shared" si="1"/>
        <v>4550</v>
      </c>
      <c r="I10" s="17">
        <v>650</v>
      </c>
      <c r="J10" s="11">
        <f t="shared" si="2"/>
        <v>4550</v>
      </c>
      <c r="K10" s="11">
        <f t="shared" si="3"/>
        <v>633.33333333333337</v>
      </c>
      <c r="L10" s="8">
        <f t="shared" si="4"/>
        <v>28.867513459481959</v>
      </c>
      <c r="M10" s="12">
        <f t="shared" si="5"/>
        <v>4.5580284409708356E-2</v>
      </c>
      <c r="N10" s="13">
        <f t="shared" si="6"/>
        <v>4433.3100000000004</v>
      </c>
    </row>
    <row r="11" spans="1:14">
      <c r="A11" s="10">
        <v>6</v>
      </c>
      <c r="B11" s="19" t="s">
        <v>24</v>
      </c>
      <c r="C11" s="22" t="s">
        <v>12</v>
      </c>
      <c r="D11" s="22">
        <v>15</v>
      </c>
      <c r="E11" s="17">
        <v>900</v>
      </c>
      <c r="F11" s="11">
        <f t="shared" si="0"/>
        <v>13500</v>
      </c>
      <c r="G11" s="17">
        <v>950</v>
      </c>
      <c r="H11" s="11">
        <f t="shared" si="1"/>
        <v>14250</v>
      </c>
      <c r="I11" s="17">
        <v>950</v>
      </c>
      <c r="J11" s="11">
        <f t="shared" si="2"/>
        <v>14250</v>
      </c>
      <c r="K11" s="11">
        <f t="shared" si="3"/>
        <v>933.33333333333337</v>
      </c>
      <c r="L11" s="8">
        <f t="shared" si="4"/>
        <v>28.867513459479945</v>
      </c>
      <c r="M11" s="12">
        <f t="shared" si="5"/>
        <v>3.0929478706585654E-2</v>
      </c>
      <c r="N11" s="13">
        <f t="shared" si="6"/>
        <v>13999.95</v>
      </c>
    </row>
    <row r="12" spans="1:14">
      <c r="A12" s="10">
        <v>7</v>
      </c>
      <c r="B12" s="19" t="s">
        <v>24</v>
      </c>
      <c r="C12" s="22" t="s">
        <v>12</v>
      </c>
      <c r="D12" s="22">
        <v>15</v>
      </c>
      <c r="E12" s="17">
        <v>1000</v>
      </c>
      <c r="F12" s="11">
        <f t="shared" si="0"/>
        <v>15000</v>
      </c>
      <c r="G12" s="17">
        <v>1300</v>
      </c>
      <c r="H12" s="11">
        <f t="shared" si="1"/>
        <v>19500</v>
      </c>
      <c r="I12" s="17">
        <v>1300</v>
      </c>
      <c r="J12" s="11">
        <f t="shared" si="2"/>
        <v>19500</v>
      </c>
      <c r="K12" s="11">
        <f t="shared" si="3"/>
        <v>1200</v>
      </c>
      <c r="L12" s="8">
        <f t="shared" si="4"/>
        <v>173.20508075688772</v>
      </c>
      <c r="M12" s="12">
        <f t="shared" si="5"/>
        <v>0.14433756729740643</v>
      </c>
      <c r="N12" s="13">
        <f t="shared" si="6"/>
        <v>18000</v>
      </c>
    </row>
    <row r="13" spans="1:14">
      <c r="A13" s="10">
        <v>8</v>
      </c>
      <c r="B13" s="19" t="s">
        <v>24</v>
      </c>
      <c r="C13" s="22" t="s">
        <v>12</v>
      </c>
      <c r="D13" s="22">
        <v>14</v>
      </c>
      <c r="E13" s="17">
        <v>1100</v>
      </c>
      <c r="F13" s="11">
        <f t="shared" si="0"/>
        <v>15400</v>
      </c>
      <c r="G13" s="17">
        <v>1300</v>
      </c>
      <c r="H13" s="11">
        <f t="shared" si="1"/>
        <v>18200</v>
      </c>
      <c r="I13" s="17">
        <v>1300</v>
      </c>
      <c r="J13" s="11">
        <f t="shared" si="2"/>
        <v>18200</v>
      </c>
      <c r="K13" s="11">
        <f t="shared" si="3"/>
        <v>1233.3333333333333</v>
      </c>
      <c r="L13" s="8">
        <f t="shared" si="4"/>
        <v>115.47005383792583</v>
      </c>
      <c r="M13" s="12">
        <f t="shared" si="5"/>
        <v>9.3624367976696626E-2</v>
      </c>
      <c r="N13" s="13">
        <f t="shared" si="6"/>
        <v>17266.62</v>
      </c>
    </row>
    <row r="14" spans="1:14" s="6" customFormat="1">
      <c r="A14" s="10">
        <v>9</v>
      </c>
      <c r="B14" s="19" t="s">
        <v>24</v>
      </c>
      <c r="C14" s="22" t="s">
        <v>12</v>
      </c>
      <c r="D14" s="22">
        <v>10</v>
      </c>
      <c r="E14" s="17">
        <v>1100</v>
      </c>
      <c r="F14" s="11">
        <f t="shared" si="0"/>
        <v>11000</v>
      </c>
      <c r="G14" s="17">
        <v>1300</v>
      </c>
      <c r="H14" s="11">
        <f t="shared" si="1"/>
        <v>13000</v>
      </c>
      <c r="I14" s="17">
        <v>1200</v>
      </c>
      <c r="J14" s="11">
        <f t="shared" si="2"/>
        <v>12000</v>
      </c>
      <c r="K14" s="11">
        <f t="shared" si="3"/>
        <v>1200</v>
      </c>
      <c r="L14" s="8">
        <f t="shared" si="4"/>
        <v>100</v>
      </c>
      <c r="M14" s="12">
        <f t="shared" si="5"/>
        <v>8.3333333333333329E-2</v>
      </c>
      <c r="N14" s="13">
        <f t="shared" si="6"/>
        <v>12000</v>
      </c>
    </row>
    <row r="15" spans="1:14" s="6" customFormat="1">
      <c r="A15" s="10">
        <v>10</v>
      </c>
      <c r="B15" s="19" t="s">
        <v>19</v>
      </c>
      <c r="C15" s="22" t="s">
        <v>12</v>
      </c>
      <c r="D15" s="22">
        <v>20</v>
      </c>
      <c r="E15" s="17">
        <v>4000</v>
      </c>
      <c r="F15" s="11">
        <f t="shared" si="0"/>
        <v>80000</v>
      </c>
      <c r="G15" s="17">
        <v>4300</v>
      </c>
      <c r="H15" s="11">
        <f t="shared" si="1"/>
        <v>86000</v>
      </c>
      <c r="I15" s="17">
        <v>4200</v>
      </c>
      <c r="J15" s="11">
        <f t="shared" si="2"/>
        <v>84000</v>
      </c>
      <c r="K15" s="11">
        <f t="shared" si="3"/>
        <v>4166.666666666667</v>
      </c>
      <c r="L15" s="8">
        <f t="shared" si="4"/>
        <v>152.75252316519061</v>
      </c>
      <c r="M15" s="12">
        <f t="shared" si="5"/>
        <v>3.6660605559645745E-2</v>
      </c>
      <c r="N15" s="13">
        <f t="shared" si="6"/>
        <v>83333.399999999994</v>
      </c>
    </row>
    <row r="16" spans="1:14" s="6" customFormat="1">
      <c r="A16" s="10">
        <v>11</v>
      </c>
      <c r="B16" s="19" t="s">
        <v>20</v>
      </c>
      <c r="C16" s="22" t="s">
        <v>12</v>
      </c>
      <c r="D16" s="22">
        <v>6</v>
      </c>
      <c r="E16" s="17">
        <v>800</v>
      </c>
      <c r="F16" s="11">
        <f t="shared" si="0"/>
        <v>4800</v>
      </c>
      <c r="G16" s="17">
        <v>1000</v>
      </c>
      <c r="H16" s="11">
        <f t="shared" si="1"/>
        <v>6000</v>
      </c>
      <c r="I16" s="17">
        <v>1000</v>
      </c>
      <c r="J16" s="11">
        <f t="shared" si="2"/>
        <v>6000</v>
      </c>
      <c r="K16" s="11">
        <f t="shared" si="3"/>
        <v>933.33333333333337</v>
      </c>
      <c r="L16" s="8">
        <f t="shared" si="4"/>
        <v>115.47005383792482</v>
      </c>
      <c r="M16" s="12">
        <f t="shared" si="5"/>
        <v>0.12371791482634802</v>
      </c>
      <c r="N16" s="13">
        <f t="shared" si="6"/>
        <v>5599.9800000000005</v>
      </c>
    </row>
    <row r="17" spans="1:14" s="6" customFormat="1">
      <c r="A17" s="10">
        <v>12</v>
      </c>
      <c r="B17" s="19" t="s">
        <v>20</v>
      </c>
      <c r="C17" s="22" t="s">
        <v>12</v>
      </c>
      <c r="D17" s="22">
        <v>6</v>
      </c>
      <c r="E17" s="17">
        <v>750</v>
      </c>
      <c r="F17" s="11">
        <f t="shared" si="0"/>
        <v>4500</v>
      </c>
      <c r="G17" s="17">
        <v>950</v>
      </c>
      <c r="H17" s="11">
        <f t="shared" si="1"/>
        <v>5700</v>
      </c>
      <c r="I17" s="17">
        <v>900</v>
      </c>
      <c r="J17" s="11">
        <f t="shared" si="2"/>
        <v>5400</v>
      </c>
      <c r="K17" s="11">
        <f t="shared" si="3"/>
        <v>866.66666666666663</v>
      </c>
      <c r="L17" s="8">
        <f t="shared" si="4"/>
        <v>104.08329997330627</v>
      </c>
      <c r="M17" s="12">
        <f t="shared" si="5"/>
        <v>0.12009611535381493</v>
      </c>
      <c r="N17" s="13">
        <f t="shared" si="6"/>
        <v>5200.0199999999995</v>
      </c>
    </row>
    <row r="18" spans="1:14" s="6" customFormat="1">
      <c r="A18" s="10">
        <v>13</v>
      </c>
      <c r="B18" s="19" t="s">
        <v>25</v>
      </c>
      <c r="C18" s="22" t="s">
        <v>12</v>
      </c>
      <c r="D18" s="22">
        <v>8</v>
      </c>
      <c r="E18" s="17">
        <v>490</v>
      </c>
      <c r="F18" s="11">
        <f t="shared" si="0"/>
        <v>3920</v>
      </c>
      <c r="G18" s="17">
        <v>700</v>
      </c>
      <c r="H18" s="11">
        <f t="shared" si="1"/>
        <v>5600</v>
      </c>
      <c r="I18" s="17">
        <v>700</v>
      </c>
      <c r="J18" s="11">
        <f t="shared" si="2"/>
        <v>5600</v>
      </c>
      <c r="K18" s="11">
        <f t="shared" si="3"/>
        <v>630</v>
      </c>
      <c r="L18" s="8">
        <f t="shared" si="4"/>
        <v>121.2435565298214</v>
      </c>
      <c r="M18" s="12">
        <f t="shared" si="5"/>
        <v>0.19245008972987523</v>
      </c>
      <c r="N18" s="13">
        <f t="shared" si="6"/>
        <v>5040</v>
      </c>
    </row>
    <row r="19" spans="1:14" s="6" customFormat="1">
      <c r="A19" s="10">
        <v>14</v>
      </c>
      <c r="B19" s="19" t="s">
        <v>26</v>
      </c>
      <c r="C19" s="22" t="s">
        <v>12</v>
      </c>
      <c r="D19" s="22">
        <v>30</v>
      </c>
      <c r="E19" s="17">
        <v>180</v>
      </c>
      <c r="F19" s="11">
        <f t="shared" si="0"/>
        <v>5400</v>
      </c>
      <c r="G19" s="17">
        <v>300</v>
      </c>
      <c r="H19" s="11">
        <f t="shared" si="1"/>
        <v>9000</v>
      </c>
      <c r="I19" s="17">
        <v>300</v>
      </c>
      <c r="J19" s="11">
        <f t="shared" si="2"/>
        <v>9000</v>
      </c>
      <c r="K19" s="11">
        <f t="shared" si="3"/>
        <v>260</v>
      </c>
      <c r="L19" s="8">
        <f t="shared" si="4"/>
        <v>69.282032302755098</v>
      </c>
      <c r="M19" s="12">
        <f t="shared" si="5"/>
        <v>0.26646935501059654</v>
      </c>
      <c r="N19" s="13">
        <f t="shared" si="6"/>
        <v>7800</v>
      </c>
    </row>
    <row r="20" spans="1:14">
      <c r="A20" s="14"/>
      <c r="B20" s="20" t="s">
        <v>10</v>
      </c>
      <c r="C20" s="21"/>
      <c r="D20" s="15"/>
      <c r="E20" s="16"/>
      <c r="F20" s="16">
        <f>SUM(F6:F19)</f>
        <v>263820</v>
      </c>
      <c r="G20" s="16"/>
      <c r="H20" s="16">
        <f>SUM(H6:H19)</f>
        <v>305300</v>
      </c>
      <c r="I20" s="16"/>
      <c r="J20" s="16">
        <f>SUM(J6:J19)</f>
        <v>293000</v>
      </c>
      <c r="K20" s="16"/>
      <c r="L20" s="16"/>
      <c r="M20" s="16"/>
      <c r="N20" s="16">
        <f>SUM(N6:N19)</f>
        <v>287372.28000000003</v>
      </c>
    </row>
    <row r="23" spans="1:14" ht="15">
      <c r="B23" s="23" t="s">
        <v>27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</row>
    <row r="24" spans="1:14" ht="15.75">
      <c r="A24" s="7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</row>
  </sheetData>
  <mergeCells count="17">
    <mergeCell ref="A1:N1"/>
    <mergeCell ref="B24:N24"/>
    <mergeCell ref="E3:J3"/>
    <mergeCell ref="D3:D5"/>
    <mergeCell ref="A2:N2"/>
    <mergeCell ref="K3:M3"/>
    <mergeCell ref="A3:A5"/>
    <mergeCell ref="C3:C5"/>
    <mergeCell ref="B23:N23"/>
    <mergeCell ref="B3:B5"/>
    <mergeCell ref="L4:L5"/>
    <mergeCell ref="M4:M5"/>
    <mergeCell ref="N4:N5"/>
    <mergeCell ref="E5:F5"/>
    <mergeCell ref="G5:H5"/>
    <mergeCell ref="K4:K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НМЦК</vt:lpstr>
      <vt:lpstr>НМЦК!__DdeLink__4132_4043957148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2022-09-30T15:16:42Z</cp:lastPrinted>
  <dcterms:created xsi:type="dcterms:W3CDTF">2018-12-14T15:08:00Z</dcterms:created>
  <dcterms:modified xsi:type="dcterms:W3CDTF">2022-11-10T08:46:00Z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