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2020\Автозапчасти 2020г\"/>
    </mc:Choice>
  </mc:AlternateContent>
  <bookViews>
    <workbookView xWindow="0" yWindow="0" windowWidth="28800" windowHeight="12300"/>
  </bookViews>
  <sheets>
    <sheet name="Расчет цены (2)" sheetId="3" r:id="rId1"/>
  </sheets>
  <calcPr calcId="162913"/>
</workbook>
</file>

<file path=xl/calcChain.xml><?xml version="1.0" encoding="utf-8"?>
<calcChain xmlns="http://schemas.openxmlformats.org/spreadsheetml/2006/main">
  <c r="L45" i="3" l="1"/>
  <c r="M45" i="3"/>
  <c r="O45" i="3"/>
  <c r="P45" i="3" s="1"/>
  <c r="Q45" i="3" s="1"/>
  <c r="R45" i="3" s="1"/>
  <c r="L44" i="3"/>
  <c r="M44" i="3"/>
  <c r="O44" i="3"/>
  <c r="P44" i="3" s="1"/>
  <c r="Q44" i="3" s="1"/>
  <c r="R44" i="3" s="1"/>
  <c r="L43" i="3"/>
  <c r="M43" i="3"/>
  <c r="O43" i="3"/>
  <c r="P43" i="3" s="1"/>
  <c r="Q43" i="3" s="1"/>
  <c r="R43" i="3" s="1"/>
  <c r="L42" i="3"/>
  <c r="M42" i="3"/>
  <c r="O42" i="3"/>
  <c r="P42" i="3" s="1"/>
  <c r="Q42" i="3" s="1"/>
  <c r="R42" i="3" s="1"/>
  <c r="L29" i="3"/>
  <c r="M29" i="3"/>
  <c r="O29" i="3"/>
  <c r="P29" i="3" s="1"/>
  <c r="Q29" i="3" s="1"/>
  <c r="R29" i="3" s="1"/>
  <c r="N29" i="3" l="1"/>
  <c r="N42" i="3"/>
  <c r="N43" i="3"/>
  <c r="N44" i="3"/>
  <c r="N45" i="3"/>
  <c r="L54" i="3"/>
  <c r="M54" i="3"/>
  <c r="O54" i="3"/>
  <c r="P54" i="3" s="1"/>
  <c r="Q54" i="3" s="1"/>
  <c r="R54" i="3" s="1"/>
  <c r="N54" i="3" l="1"/>
  <c r="O12" i="3" l="1"/>
  <c r="P12" i="3" s="1"/>
  <c r="Q12" i="3" s="1"/>
  <c r="R12" i="3" s="1"/>
  <c r="M12" i="3"/>
  <c r="L12" i="3"/>
  <c r="O14" i="3"/>
  <c r="P14" i="3" s="1"/>
  <c r="Q14" i="3" s="1"/>
  <c r="R14" i="3" s="1"/>
  <c r="M14" i="3"/>
  <c r="L14" i="3"/>
  <c r="O13" i="3"/>
  <c r="P13" i="3" s="1"/>
  <c r="Q13" i="3" s="1"/>
  <c r="R13" i="3" s="1"/>
  <c r="M13" i="3"/>
  <c r="L13" i="3"/>
  <c r="O10" i="3"/>
  <c r="P10" i="3" s="1"/>
  <c r="Q10" i="3" s="1"/>
  <c r="R10" i="3" s="1"/>
  <c r="M10" i="3"/>
  <c r="L10" i="3"/>
  <c r="O9" i="3"/>
  <c r="P9" i="3" s="1"/>
  <c r="Q9" i="3" s="1"/>
  <c r="R9" i="3" s="1"/>
  <c r="M9" i="3"/>
  <c r="L9" i="3"/>
  <c r="O8" i="3"/>
  <c r="P8" i="3" s="1"/>
  <c r="Q8" i="3" s="1"/>
  <c r="R8" i="3" s="1"/>
  <c r="M8" i="3"/>
  <c r="L8" i="3"/>
  <c r="O46" i="3"/>
  <c r="P46" i="3" s="1"/>
  <c r="Q46" i="3" s="1"/>
  <c r="R46" i="3" s="1"/>
  <c r="M46" i="3"/>
  <c r="L46" i="3"/>
  <c r="O32" i="3"/>
  <c r="P32" i="3" s="1"/>
  <c r="Q32" i="3" s="1"/>
  <c r="R32" i="3" s="1"/>
  <c r="M32" i="3"/>
  <c r="L32" i="3"/>
  <c r="O24" i="3"/>
  <c r="P24" i="3" s="1"/>
  <c r="Q24" i="3" s="1"/>
  <c r="R24" i="3" s="1"/>
  <c r="M24" i="3"/>
  <c r="L24" i="3"/>
  <c r="O28" i="3"/>
  <c r="P28" i="3" s="1"/>
  <c r="Q28" i="3" s="1"/>
  <c r="R28" i="3" s="1"/>
  <c r="M28" i="3"/>
  <c r="L28" i="3"/>
  <c r="O36" i="3"/>
  <c r="P36" i="3" s="1"/>
  <c r="Q36" i="3" s="1"/>
  <c r="R36" i="3" s="1"/>
  <c r="M36" i="3"/>
  <c r="L36" i="3"/>
  <c r="O11" i="3"/>
  <c r="P11" i="3" s="1"/>
  <c r="Q11" i="3" s="1"/>
  <c r="R11" i="3" s="1"/>
  <c r="M11" i="3"/>
  <c r="L11" i="3"/>
  <c r="O41" i="3"/>
  <c r="P41" i="3" s="1"/>
  <c r="Q41" i="3" s="1"/>
  <c r="R41" i="3" s="1"/>
  <c r="M41" i="3"/>
  <c r="L41" i="3"/>
  <c r="O51" i="3"/>
  <c r="P51" i="3" s="1"/>
  <c r="Q51" i="3" s="1"/>
  <c r="R51" i="3" s="1"/>
  <c r="M51" i="3"/>
  <c r="L51" i="3"/>
  <c r="O48" i="3"/>
  <c r="P48" i="3" s="1"/>
  <c r="Q48" i="3" s="1"/>
  <c r="R48" i="3" s="1"/>
  <c r="M48" i="3"/>
  <c r="L48" i="3"/>
  <c r="O25" i="3"/>
  <c r="P25" i="3" s="1"/>
  <c r="Q25" i="3" s="1"/>
  <c r="R25" i="3" s="1"/>
  <c r="M25" i="3"/>
  <c r="L25" i="3"/>
  <c r="O35" i="3"/>
  <c r="P35" i="3" s="1"/>
  <c r="Q35" i="3" s="1"/>
  <c r="R35" i="3" s="1"/>
  <c r="M35" i="3"/>
  <c r="L35" i="3"/>
  <c r="O34" i="3"/>
  <c r="P34" i="3" s="1"/>
  <c r="Q34" i="3" s="1"/>
  <c r="R34" i="3" s="1"/>
  <c r="M34" i="3"/>
  <c r="L34" i="3"/>
  <c r="O56" i="3"/>
  <c r="P56" i="3" s="1"/>
  <c r="Q56" i="3" s="1"/>
  <c r="R56" i="3" s="1"/>
  <c r="M56" i="3"/>
  <c r="L56" i="3"/>
  <c r="O27" i="3"/>
  <c r="P27" i="3" s="1"/>
  <c r="Q27" i="3" s="1"/>
  <c r="R27" i="3" s="1"/>
  <c r="M27" i="3"/>
  <c r="L27" i="3"/>
  <c r="N25" i="3" l="1"/>
  <c r="N34" i="3"/>
  <c r="N35" i="3"/>
  <c r="N41" i="3"/>
  <c r="N24" i="3"/>
  <c r="N12" i="3"/>
  <c r="N56" i="3"/>
  <c r="N48" i="3"/>
  <c r="N36" i="3"/>
  <c r="N46" i="3"/>
  <c r="N13" i="3"/>
  <c r="N8" i="3"/>
  <c r="N28" i="3"/>
  <c r="N11" i="3"/>
  <c r="N27" i="3"/>
  <c r="N14" i="3"/>
  <c r="N10" i="3"/>
  <c r="N9" i="3"/>
  <c r="N32" i="3"/>
  <c r="N51" i="3"/>
  <c r="O39" i="3"/>
  <c r="P39" i="3" s="1"/>
  <c r="Q39" i="3" s="1"/>
  <c r="R39" i="3" s="1"/>
  <c r="M39" i="3"/>
  <c r="L39" i="3"/>
  <c r="O15" i="3"/>
  <c r="P15" i="3" s="1"/>
  <c r="Q15" i="3" s="1"/>
  <c r="R15" i="3" s="1"/>
  <c r="M15" i="3"/>
  <c r="L15" i="3"/>
  <c r="O53" i="3"/>
  <c r="P53" i="3" s="1"/>
  <c r="Q53" i="3" s="1"/>
  <c r="R53" i="3" s="1"/>
  <c r="M53" i="3"/>
  <c r="L53" i="3"/>
  <c r="O17" i="3"/>
  <c r="P17" i="3" s="1"/>
  <c r="Q17" i="3" s="1"/>
  <c r="R17" i="3" s="1"/>
  <c r="M17" i="3"/>
  <c r="L17" i="3"/>
  <c r="O21" i="3"/>
  <c r="P21" i="3" s="1"/>
  <c r="Q21" i="3" s="1"/>
  <c r="R21" i="3" s="1"/>
  <c r="M21" i="3"/>
  <c r="L21" i="3"/>
  <c r="O20" i="3"/>
  <c r="P20" i="3" s="1"/>
  <c r="Q20" i="3" s="1"/>
  <c r="R20" i="3" s="1"/>
  <c r="M20" i="3"/>
  <c r="L20" i="3"/>
  <c r="O26" i="3"/>
  <c r="P26" i="3" s="1"/>
  <c r="Q26" i="3" s="1"/>
  <c r="R26" i="3" s="1"/>
  <c r="M26" i="3"/>
  <c r="L26" i="3"/>
  <c r="O38" i="3"/>
  <c r="P38" i="3" s="1"/>
  <c r="Q38" i="3" s="1"/>
  <c r="R38" i="3" s="1"/>
  <c r="M38" i="3"/>
  <c r="L38" i="3"/>
  <c r="O37" i="3"/>
  <c r="P37" i="3" s="1"/>
  <c r="Q37" i="3" s="1"/>
  <c r="R37" i="3" s="1"/>
  <c r="M37" i="3"/>
  <c r="L37" i="3"/>
  <c r="O40" i="3"/>
  <c r="P40" i="3" s="1"/>
  <c r="Q40" i="3" s="1"/>
  <c r="R40" i="3" s="1"/>
  <c r="M40" i="3"/>
  <c r="L40" i="3"/>
  <c r="O57" i="3"/>
  <c r="P57" i="3" s="1"/>
  <c r="Q57" i="3" s="1"/>
  <c r="M57" i="3"/>
  <c r="L57" i="3"/>
  <c r="O61" i="3"/>
  <c r="P61" i="3" s="1"/>
  <c r="Q61" i="3" s="1"/>
  <c r="R61" i="3" s="1"/>
  <c r="M61" i="3"/>
  <c r="L61" i="3"/>
  <c r="O62" i="3"/>
  <c r="P62" i="3" s="1"/>
  <c r="Q62" i="3" s="1"/>
  <c r="M62" i="3"/>
  <c r="L62" i="3"/>
  <c r="O33" i="3"/>
  <c r="P33" i="3" s="1"/>
  <c r="Q33" i="3" s="1"/>
  <c r="R33" i="3" s="1"/>
  <c r="M33" i="3"/>
  <c r="L33" i="3"/>
  <c r="O50" i="3"/>
  <c r="P50" i="3" s="1"/>
  <c r="Q50" i="3" s="1"/>
  <c r="R50" i="3" s="1"/>
  <c r="M50" i="3"/>
  <c r="L50" i="3"/>
  <c r="O31" i="3"/>
  <c r="P31" i="3" s="1"/>
  <c r="Q31" i="3" s="1"/>
  <c r="R31" i="3" s="1"/>
  <c r="M31" i="3"/>
  <c r="L31" i="3"/>
  <c r="O52" i="3"/>
  <c r="P52" i="3" s="1"/>
  <c r="Q52" i="3" s="1"/>
  <c r="R52" i="3" s="1"/>
  <c r="M52" i="3"/>
  <c r="L52" i="3"/>
  <c r="O19" i="3"/>
  <c r="P19" i="3" s="1"/>
  <c r="Q19" i="3" s="1"/>
  <c r="R19" i="3" s="1"/>
  <c r="M19" i="3"/>
  <c r="L19" i="3"/>
  <c r="O18" i="3"/>
  <c r="P18" i="3" s="1"/>
  <c r="Q18" i="3" s="1"/>
  <c r="R18" i="3" s="1"/>
  <c r="M18" i="3"/>
  <c r="L18" i="3"/>
  <c r="O22" i="3"/>
  <c r="P22" i="3" s="1"/>
  <c r="Q22" i="3" s="1"/>
  <c r="R22" i="3" s="1"/>
  <c r="M22" i="3"/>
  <c r="L22" i="3"/>
  <c r="O55" i="3"/>
  <c r="P55" i="3" s="1"/>
  <c r="Q55" i="3" s="1"/>
  <c r="R55" i="3" s="1"/>
  <c r="M55" i="3"/>
  <c r="L55" i="3"/>
  <c r="O58" i="3"/>
  <c r="P58" i="3" s="1"/>
  <c r="Q58" i="3" s="1"/>
  <c r="M58" i="3"/>
  <c r="L58" i="3"/>
  <c r="O23" i="3"/>
  <c r="P23" i="3" s="1"/>
  <c r="Q23" i="3" s="1"/>
  <c r="R23" i="3" s="1"/>
  <c r="M23" i="3"/>
  <c r="L23" i="3"/>
  <c r="O59" i="3"/>
  <c r="P59" i="3" s="1"/>
  <c r="Q59" i="3" s="1"/>
  <c r="R59" i="3" s="1"/>
  <c r="M59" i="3"/>
  <c r="L59" i="3"/>
  <c r="O60" i="3"/>
  <c r="P60" i="3" s="1"/>
  <c r="Q60" i="3" s="1"/>
  <c r="M60" i="3"/>
  <c r="L60" i="3"/>
  <c r="R63" i="3" l="1"/>
  <c r="N19" i="3"/>
  <c r="N15" i="3"/>
  <c r="N55" i="3"/>
  <c r="N37" i="3"/>
  <c r="N60" i="3"/>
  <c r="N31" i="3"/>
  <c r="N40" i="3"/>
  <c r="N59" i="3"/>
  <c r="N57" i="3"/>
  <c r="N26" i="3"/>
  <c r="N33" i="3"/>
  <c r="N38" i="3"/>
  <c r="N17" i="3"/>
  <c r="N23" i="3"/>
  <c r="N21" i="3"/>
  <c r="N58" i="3"/>
  <c r="N62" i="3"/>
  <c r="N20" i="3"/>
  <c r="N52" i="3"/>
  <c r="N50" i="3"/>
  <c r="N39" i="3"/>
  <c r="N18" i="3"/>
  <c r="N53" i="3"/>
  <c r="N61" i="3"/>
  <c r="N22" i="3"/>
</calcChain>
</file>

<file path=xl/sharedStrings.xml><?xml version="1.0" encoding="utf-8"?>
<sst xmlns="http://schemas.openxmlformats.org/spreadsheetml/2006/main" count="154" uniqueCount="78">
  <si>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</si>
  <si>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</si>
  <si>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</si>
  <si>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</si>
  <si>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</si>
  <si>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</si>
  <si>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</si>
  <si>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</si>
  <si>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</si>
  <si>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</si>
  <si>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</si>
  <si>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</si>
  <si>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</si>
  <si>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r>
      <t xml:space="preserve">коэффициент вариации цен V (%)           </t>
    </r>
    <r>
      <rPr>
        <i/>
        <sz val="10"/>
        <color theme="1"/>
        <rFont val="Arial"/>
        <family val="2"/>
        <charset val="204"/>
      </rPr>
      <t xml:space="preserve">         (не должен превышать 33%)</t>
    </r>
  </si>
  <si>
    <t>Приложение № 1</t>
  </si>
  <si>
    <t>Специалист по закупкам</t>
  </si>
  <si>
    <t>Разина Н.В.</t>
  </si>
  <si>
    <t xml:space="preserve">КП 1 </t>
  </si>
  <si>
    <t>КП 2</t>
  </si>
  <si>
    <t>КП3</t>
  </si>
  <si>
    <t xml:space="preserve">Расчет и обоснование начальной (максимальной) цены договора методом сопоставимых рыночных цен (Н(М)ЦД) 
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</si>
  <si>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</si>
  <si>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</si>
  <si>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r>
      <rPr>
        <b/>
        <sz val="10"/>
        <color theme="1"/>
        <rFont val="Arial"/>
        <family val="2"/>
        <charset val="204"/>
      </rPr>
      <t>Расчет Н(М)ЦД по формуле</t>
    </r>
    <r>
      <rPr>
        <sz val="10"/>
        <color theme="1"/>
        <rFont val="Arial"/>
        <family val="2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</si>
  <si>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Н(М)ЦД договора с учетом округления цены за единицу (руб.)</t>
  </si>
  <si>
    <t>к техническому заданию  на приобретение автозапчастей для ГАУСО МО "Ступинский КЦСОН"</t>
  </si>
  <si>
    <t>Провода в/в ГАЗ 2705-3221 УМЗ 4216 Евро4</t>
  </si>
  <si>
    <t>шт</t>
  </si>
  <si>
    <t>ROLF Масло DYNAMIC SAE 10W-40 API</t>
  </si>
  <si>
    <t>Смазка OILRIGHTграфитная многоцелевая</t>
  </si>
  <si>
    <t>Провода зажигания к-т RC-FD807</t>
  </si>
  <si>
    <t>Свеча зажигания Ford</t>
  </si>
  <si>
    <t>Фильтр воздушный</t>
  </si>
  <si>
    <t>Фильтр салонный TSN</t>
  </si>
  <si>
    <t>Колодки тормозные дисковые передние</t>
  </si>
  <si>
    <t>Фильтр топливный</t>
  </si>
  <si>
    <t>Фильтр УАЗ масляный</t>
  </si>
  <si>
    <t>Фильтр салонный Ford Focus C-Max</t>
  </si>
  <si>
    <t>Герметик-прокладка силиконовый серый</t>
  </si>
  <si>
    <t>Масло трансмиссионное ELF TRANSELF NFJ 75W80</t>
  </si>
  <si>
    <t>Фильтр масляный TSN</t>
  </si>
  <si>
    <t>Насос системы охлаждения</t>
  </si>
  <si>
    <t>Стойка стабилизатора переднего</t>
  </si>
  <si>
    <t>Тяга стабилизатора</t>
  </si>
  <si>
    <t>Масляный фильтр</t>
  </si>
  <si>
    <t xml:space="preserve">Свеча зажигания  </t>
  </si>
  <si>
    <t>Ролик направляющий</t>
  </si>
  <si>
    <t>Ролик направляющий/приводной</t>
  </si>
  <si>
    <t>Колодки тормозные дисковые задние</t>
  </si>
  <si>
    <t>Колодки тормозные передние</t>
  </si>
  <si>
    <t>Фильтр масляный ГАЗель</t>
  </si>
  <si>
    <t>Катушка зажигания</t>
  </si>
  <si>
    <t>Свеча зажигания  Ford</t>
  </si>
  <si>
    <t>Ремень ручейковый</t>
  </si>
  <si>
    <t>Натяжной ролик поликл.ремень</t>
  </si>
  <si>
    <t>Фильтр масляный</t>
  </si>
  <si>
    <t>Ролик натяжной</t>
  </si>
  <si>
    <t>FIAT DUCATO/DAILY 2,3D  2009г.в. VIN Z7G244000AS011877</t>
  </si>
  <si>
    <t>FORD FOCUS 3 2011г.в. VIN X9FMXXEEBMBJ20890</t>
  </si>
  <si>
    <t>Комплект(ремень грм с помпой)</t>
  </si>
  <si>
    <t>FORD MONDEO 2012г.в. VIN X9FDXXEEBDCA83835</t>
  </si>
  <si>
    <t>Диск тормозной передний</t>
  </si>
  <si>
    <t>Амортизатор задний</t>
  </si>
  <si>
    <t>Подшипник опоры амортизатора</t>
  </si>
  <si>
    <t>Опора амортизатора переднего</t>
  </si>
  <si>
    <t>Втулка стабилизатора переднего</t>
  </si>
  <si>
    <t>Начальная (максимальная) цена составляет 235 299,13  (двести тридцать пять тысяч двести девяносто девять) рублей 13 копейка</t>
  </si>
  <si>
    <t>ГАЗель некст 2018г.в., дизельный двигатель каменс 2.8</t>
  </si>
  <si>
    <t>ГАЗель  2014г.в., двигатель УМЗ 4216</t>
  </si>
  <si>
    <t>Колодки тормозная дисковые  задние</t>
  </si>
  <si>
    <t>Ремень приводной поликлиновый</t>
  </si>
  <si>
    <t xml:space="preserve">Антифриз </t>
  </si>
  <si>
    <t xml:space="preserve">Жидкость тормазная Лукойл Brake Fluid DOT4 </t>
  </si>
  <si>
    <t xml:space="preserve">Жидкость омывателя зимняя </t>
  </si>
  <si>
    <t xml:space="preserve">Водный раствор мочевины AdBlue </t>
  </si>
  <si>
    <t>л</t>
  </si>
  <si>
    <t>кг</t>
  </si>
  <si>
    <t>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</si>
</sst>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2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14" fontId="4" fillId="2" borderId="0" xfId="0" applyNumberFormat="1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2" borderId="2" xfId="0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right" wrapText="1"/>
    </xf>
    <xf numFmtId="2" fontId="8" fillId="0" borderId="2" xfId="0" applyNumberFormat="1" applyFont="1" applyFill="1" applyBorder="1" applyAlignment="1">
      <alignment horizontal="center" vertical="center" wrapText="1"/>
    </xf>
    <xf numFmtId="2" fontId="0" fillId="0" borderId="2" xfId="0" applyNumberFormat="1" applyBorder="1"/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1" fillId="0" borderId="2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right" wrapText="1"/>
    </xf>
    <xf numFmtId="2" fontId="0" fillId="0" borderId="4" xfId="0" applyNumberFormat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2" fontId="0" fillId="0" borderId="12" xfId="0" applyNumberFormat="1" applyBorder="1"/>
    <xf numFmtId="0" fontId="11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2" fontId="0" fillId="0" borderId="11" xfId="0" applyNumberFormat="1" applyBorder="1"/>
    <xf numFmtId="0" fontId="0" fillId="0" borderId="2" xfId="0" applyBorder="1" applyAlignment="1">
      <alignment horizont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2" fontId="10" fillId="0" borderId="11" xfId="0" applyNumberFormat="1" applyFont="1" applyFill="1" applyBorder="1" applyAlignment="1">
      <alignment horizontal="right" wrapText="1"/>
    </xf>
    <xf numFmtId="0" fontId="13" fillId="0" borderId="1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5</xdr:row>
      <xdr:rowOff>952500</xdr:rowOff>
    </xdr:from>
    <xdr:to>
      <xdr:col>14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87225" y="3228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923925</xdr:rowOff>
    </xdr:from>
    <xdr:to>
      <xdr:col>12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58525" y="3200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47625</xdr:colOff>
      <xdr:row>5</xdr:row>
      <xdr:rowOff>2085975</xdr:rowOff>
    </xdr:from>
    <xdr:to>
      <xdr:col>15</xdr:col>
      <xdr:colOff>19050</xdr:colOff>
      <xdr:row>5</xdr:row>
      <xdr:rowOff>2438400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68300" y="4362450"/>
          <a:ext cx="1485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152400</xdr:colOff>
      <xdr:row>5</xdr:row>
      <xdr:rowOff>1809750</xdr:rowOff>
    </xdr:from>
    <xdr:to>
      <xdr:col>14</xdr:col>
      <xdr:colOff>304800</xdr:colOff>
      <xdr:row>5</xdr:row>
      <xdr:rowOff>2038350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73075" y="4086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tabSelected="1" topLeftCell="A37" zoomScale="70" zoomScaleNormal="70" workbookViewId="0">
      <selection activeCell="U60" sqref="U60"/>
    </sheetView>
  </sheetViews>
  <sheetFormatPr defaultColWidth="9.140625" defaultRowHeight="12.75" x14ac:dyDescent="0.2"/>
  <cols>
    <col min="1" max="1" width="5.85546875" style="1" customWidth="1"/>
    <col min="2" max="2" width="49.140625" style="1" customWidth="1"/>
    <col min="3" max="3" width="7.85546875" style="1" customWidth="1"/>
    <col min="4" max="4" width="9.5703125" style="1" customWidth="1"/>
    <col min="5" max="5" width="11.7109375" style="1" customWidth="1"/>
    <col min="6" max="6" width="12.42578125" style="1" customWidth="1"/>
    <col min="7" max="7" width="11.85546875" style="1" customWidth="1"/>
    <col min="8" max="8" width="2.140625" style="1" customWidth="1"/>
    <col min="9" max="9" width="9.85546875" style="1" customWidth="1"/>
    <col min="10" max="10" width="11" style="1" customWidth="1"/>
    <col min="11" max="11" width="9.42578125" style="1" hidden="1" customWidth="1"/>
    <col min="12" max="12" width="14.7109375" style="1" customWidth="1"/>
    <col min="13" max="13" width="15.42578125" style="1" customWidth="1"/>
    <col min="14" max="14" width="14.28515625" style="1" customWidth="1"/>
    <col min="15" max="15" width="22.7109375" style="1" customWidth="1"/>
    <col min="16" max="16" width="23.140625" style="1" customWidth="1"/>
    <col min="17" max="17" width="12.42578125" style="1" customWidth="1"/>
    <col min="18" max="18" width="16.42578125" style="1" bestFit="1" customWidth="1"/>
    <col min="19" max="16384" width="9.140625" style="1"/>
  </cols>
  <sheetData>
    <row r="1" spans="1:18" ht="30.75" customHeight="1" x14ac:dyDescent="0.2">
      <c r="O1" s="1" t="s">
        <v>14</v>
      </c>
      <c r="P1" s="58"/>
      <c r="Q1" s="59"/>
      <c r="R1" s="59"/>
    </row>
    <row r="3" spans="1:18" ht="27" customHeight="1" x14ac:dyDescent="0.2">
      <c r="A3" s="60" t="s">
        <v>20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27" customHeight="1" x14ac:dyDescent="0.2">
      <c r="A4" s="13"/>
      <c r="B4" s="13"/>
      <c r="C4" s="3"/>
      <c r="D4" s="3"/>
      <c r="E4" s="61" t="s">
        <v>25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13"/>
      <c r="Q4" s="13"/>
      <c r="R4" s="13"/>
    </row>
    <row r="5" spans="1:18" ht="39" customHeight="1" x14ac:dyDescent="0.2">
      <c r="A5" s="62" t="s">
        <v>0</v>
      </c>
      <c r="B5" s="62" t="s">
        <v>10</v>
      </c>
      <c r="C5" s="63" t="s">
        <v>1</v>
      </c>
      <c r="D5" s="63" t="s">
        <v>2</v>
      </c>
      <c r="E5" s="65" t="s">
        <v>3</v>
      </c>
      <c r="F5" s="61"/>
      <c r="G5" s="61"/>
      <c r="H5" s="66"/>
      <c r="I5" s="66"/>
      <c r="J5" s="65" t="s">
        <v>11</v>
      </c>
      <c r="K5" s="67"/>
      <c r="L5" s="68" t="s">
        <v>21</v>
      </c>
      <c r="M5" s="68"/>
      <c r="N5" s="68"/>
      <c r="O5" s="69" t="s">
        <v>22</v>
      </c>
      <c r="P5" s="69"/>
      <c r="Q5" s="69"/>
      <c r="R5" s="69"/>
    </row>
    <row r="6" spans="1:18" ht="196.5" customHeight="1" thickBot="1" x14ac:dyDescent="0.25">
      <c r="A6" s="62"/>
      <c r="B6" s="63"/>
      <c r="C6" s="64"/>
      <c r="D6" s="64"/>
      <c r="E6" s="4" t="s">
        <v>17</v>
      </c>
      <c r="F6" s="4" t="s">
        <v>18</v>
      </c>
      <c r="G6" s="4" t="s">
        <v>19</v>
      </c>
      <c r="H6" s="4"/>
      <c r="I6" s="4"/>
      <c r="J6" s="4" t="s">
        <v>12</v>
      </c>
      <c r="K6" s="4" t="s">
        <v>6</v>
      </c>
      <c r="L6" s="12" t="s">
        <v>5</v>
      </c>
      <c r="M6" s="12" t="s">
        <v>4</v>
      </c>
      <c r="N6" s="12" t="s">
        <v>13</v>
      </c>
      <c r="O6" s="5" t="s">
        <v>23</v>
      </c>
      <c r="P6" s="12" t="s">
        <v>8</v>
      </c>
      <c r="Q6" s="12" t="s">
        <v>9</v>
      </c>
      <c r="R6" s="12" t="s">
        <v>24</v>
      </c>
    </row>
    <row r="7" spans="1:18" ht="38.25" customHeight="1" x14ac:dyDescent="0.2">
      <c r="A7" s="25"/>
      <c r="B7" s="42" t="s">
        <v>57</v>
      </c>
      <c r="C7" s="31"/>
      <c r="D7" s="24"/>
      <c r="E7" s="32"/>
      <c r="F7" s="4"/>
      <c r="G7" s="4"/>
      <c r="H7" s="4"/>
      <c r="I7" s="4"/>
      <c r="J7" s="4"/>
      <c r="K7" s="4"/>
      <c r="L7" s="26"/>
      <c r="M7" s="26"/>
      <c r="N7" s="26"/>
      <c r="O7" s="5"/>
      <c r="P7" s="26"/>
      <c r="Q7" s="26"/>
      <c r="R7" s="26"/>
    </row>
    <row r="8" spans="1:18" ht="30" customHeight="1" x14ac:dyDescent="0.25">
      <c r="A8" s="14">
        <v>1</v>
      </c>
      <c r="B8" s="43" t="s">
        <v>35</v>
      </c>
      <c r="C8" s="41" t="s">
        <v>27</v>
      </c>
      <c r="D8" s="37">
        <v>4</v>
      </c>
      <c r="E8" s="28">
        <v>280</v>
      </c>
      <c r="F8" s="18">
        <v>280</v>
      </c>
      <c r="G8" s="18">
        <v>280</v>
      </c>
      <c r="H8" s="6"/>
      <c r="I8" s="6"/>
      <c r="J8" s="7"/>
      <c r="K8" s="7" t="s">
        <v>7</v>
      </c>
      <c r="L8" s="6">
        <f t="shared" ref="L8:L14" si="0">AVERAGE(E8:G8)</f>
        <v>280</v>
      </c>
      <c r="M8" s="8">
        <f t="shared" ref="M8:M14" si="1">STDEV(E8:G8)</f>
        <v>0</v>
      </c>
      <c r="N8" s="8">
        <f t="shared" ref="N8:N14" si="2">M8/L8*100</f>
        <v>0</v>
      </c>
      <c r="O8" s="6">
        <f t="shared" ref="O8:O14" si="3">((D8/3)*(SUM(E8:G8)))</f>
        <v>1120</v>
      </c>
      <c r="P8" s="6">
        <f t="shared" ref="P8:P14" si="4">O8/D8</f>
        <v>280</v>
      </c>
      <c r="Q8" s="6">
        <f t="shared" ref="Q8:Q14" si="5">ROUNDDOWN(P8,2)</f>
        <v>280</v>
      </c>
      <c r="R8" s="6">
        <f t="shared" ref="R8:R14" si="6">Q8*D8</f>
        <v>1120</v>
      </c>
    </row>
    <row r="9" spans="1:18" ht="30" customHeight="1" x14ac:dyDescent="0.25">
      <c r="A9" s="14">
        <v>2</v>
      </c>
      <c r="B9" s="43" t="s">
        <v>32</v>
      </c>
      <c r="C9" s="41" t="s">
        <v>27</v>
      </c>
      <c r="D9" s="37">
        <v>4</v>
      </c>
      <c r="E9" s="28">
        <v>250</v>
      </c>
      <c r="F9" s="18">
        <v>280</v>
      </c>
      <c r="G9" s="18">
        <v>250</v>
      </c>
      <c r="H9" s="6"/>
      <c r="I9" s="6"/>
      <c r="J9" s="7"/>
      <c r="K9" s="7" t="s">
        <v>7</v>
      </c>
      <c r="L9" s="6">
        <f t="shared" si="0"/>
        <v>260</v>
      </c>
      <c r="M9" s="8">
        <f t="shared" si="1"/>
        <v>17.320508075688775</v>
      </c>
      <c r="N9" s="8">
        <f t="shared" si="2"/>
        <v>6.6617338752649138</v>
      </c>
      <c r="O9" s="6">
        <f t="shared" si="3"/>
        <v>1040</v>
      </c>
      <c r="P9" s="6">
        <f t="shared" si="4"/>
        <v>260</v>
      </c>
      <c r="Q9" s="6">
        <f t="shared" si="5"/>
        <v>260</v>
      </c>
      <c r="R9" s="6">
        <f t="shared" si="6"/>
        <v>1040</v>
      </c>
    </row>
    <row r="10" spans="1:18" ht="30" customHeight="1" x14ac:dyDescent="0.25">
      <c r="A10" s="14">
        <v>3</v>
      </c>
      <c r="B10" s="43" t="s">
        <v>55</v>
      </c>
      <c r="C10" s="41" t="s">
        <v>27</v>
      </c>
      <c r="D10" s="37">
        <v>4</v>
      </c>
      <c r="E10" s="28">
        <v>390</v>
      </c>
      <c r="F10" s="18">
        <v>390</v>
      </c>
      <c r="G10" s="18">
        <v>200</v>
      </c>
      <c r="H10" s="6"/>
      <c r="I10" s="6"/>
      <c r="J10" s="7"/>
      <c r="K10" s="7" t="s">
        <v>7</v>
      </c>
      <c r="L10" s="6">
        <f t="shared" si="0"/>
        <v>326.66666666666669</v>
      </c>
      <c r="M10" s="8">
        <f t="shared" si="1"/>
        <v>109.69655114602894</v>
      </c>
      <c r="N10" s="8">
        <f t="shared" si="2"/>
        <v>33.58057688143743</v>
      </c>
      <c r="O10" s="6">
        <f t="shared" si="3"/>
        <v>1306.6666666666665</v>
      </c>
      <c r="P10" s="6">
        <f t="shared" si="4"/>
        <v>326.66666666666663</v>
      </c>
      <c r="Q10" s="6">
        <f t="shared" si="5"/>
        <v>326.66000000000003</v>
      </c>
      <c r="R10" s="6">
        <f t="shared" si="6"/>
        <v>1306.6400000000001</v>
      </c>
    </row>
    <row r="11" spans="1:18" ht="30" customHeight="1" x14ac:dyDescent="0.25">
      <c r="A11" s="14">
        <v>4</v>
      </c>
      <c r="B11" s="43" t="s">
        <v>34</v>
      </c>
      <c r="C11" s="41" t="s">
        <v>27</v>
      </c>
      <c r="D11" s="37">
        <v>1</v>
      </c>
      <c r="E11" s="28">
        <v>1300</v>
      </c>
      <c r="F11" s="18">
        <v>1180</v>
      </c>
      <c r="G11" s="18">
        <v>1200</v>
      </c>
      <c r="H11" s="6"/>
      <c r="I11" s="6"/>
      <c r="J11" s="7"/>
      <c r="K11" s="7" t="s">
        <v>7</v>
      </c>
      <c r="L11" s="6">
        <f t="shared" si="0"/>
        <v>1226.6666666666667</v>
      </c>
      <c r="M11" s="8">
        <f t="shared" si="1"/>
        <v>64.291005073286371</v>
      </c>
      <c r="N11" s="8">
        <f t="shared" si="2"/>
        <v>5.2411145440179103</v>
      </c>
      <c r="O11" s="6">
        <f t="shared" si="3"/>
        <v>1226.6666666666665</v>
      </c>
      <c r="P11" s="6">
        <f t="shared" si="4"/>
        <v>1226.6666666666665</v>
      </c>
      <c r="Q11" s="6">
        <f t="shared" si="5"/>
        <v>1226.6600000000001</v>
      </c>
      <c r="R11" s="6">
        <f t="shared" si="6"/>
        <v>1226.6600000000001</v>
      </c>
    </row>
    <row r="12" spans="1:18" ht="30" customHeight="1" x14ac:dyDescent="0.25">
      <c r="A12" s="14">
        <v>5</v>
      </c>
      <c r="B12" s="49" t="s">
        <v>69</v>
      </c>
      <c r="C12" s="41" t="s">
        <v>27</v>
      </c>
      <c r="D12" s="37">
        <v>1</v>
      </c>
      <c r="E12" s="28">
        <v>2300</v>
      </c>
      <c r="F12" s="18">
        <v>2220</v>
      </c>
      <c r="G12" s="18">
        <v>1700</v>
      </c>
      <c r="H12" s="6"/>
      <c r="I12" s="6"/>
      <c r="J12" s="7"/>
      <c r="K12" s="7" t="s">
        <v>7</v>
      </c>
      <c r="L12" s="6">
        <f t="shared" si="0"/>
        <v>2073.3333333333335</v>
      </c>
      <c r="M12" s="8">
        <f t="shared" si="1"/>
        <v>325.7811126098826</v>
      </c>
      <c r="N12" s="8">
        <f t="shared" si="2"/>
        <v>15.712915399190477</v>
      </c>
      <c r="O12" s="6">
        <f t="shared" si="3"/>
        <v>2073.333333333333</v>
      </c>
      <c r="P12" s="6">
        <f t="shared" si="4"/>
        <v>2073.333333333333</v>
      </c>
      <c r="Q12" s="6">
        <f t="shared" si="5"/>
        <v>2073.33</v>
      </c>
      <c r="R12" s="6">
        <f t="shared" si="6"/>
        <v>2073.33</v>
      </c>
    </row>
    <row r="13" spans="1:18" ht="30" customHeight="1" x14ac:dyDescent="0.25">
      <c r="A13" s="14">
        <v>6</v>
      </c>
      <c r="B13" s="43" t="s">
        <v>56</v>
      </c>
      <c r="C13" s="41" t="s">
        <v>27</v>
      </c>
      <c r="D13" s="37">
        <v>1</v>
      </c>
      <c r="E13" s="28">
        <v>450</v>
      </c>
      <c r="F13" s="18">
        <v>450</v>
      </c>
      <c r="G13" s="18">
        <v>450</v>
      </c>
      <c r="H13" s="6"/>
      <c r="I13" s="6"/>
      <c r="J13" s="7"/>
      <c r="K13" s="7" t="s">
        <v>7</v>
      </c>
      <c r="L13" s="6">
        <f t="shared" si="0"/>
        <v>450</v>
      </c>
      <c r="M13" s="8">
        <f t="shared" si="1"/>
        <v>0</v>
      </c>
      <c r="N13" s="8">
        <f t="shared" si="2"/>
        <v>0</v>
      </c>
      <c r="O13" s="6">
        <f t="shared" si="3"/>
        <v>450</v>
      </c>
      <c r="P13" s="6">
        <f t="shared" si="4"/>
        <v>450</v>
      </c>
      <c r="Q13" s="6">
        <f t="shared" si="5"/>
        <v>450</v>
      </c>
      <c r="R13" s="6">
        <f t="shared" si="6"/>
        <v>450</v>
      </c>
    </row>
    <row r="14" spans="1:18" ht="30" customHeight="1" x14ac:dyDescent="0.25">
      <c r="A14" s="14">
        <v>7</v>
      </c>
      <c r="B14" s="43" t="s">
        <v>53</v>
      </c>
      <c r="C14" s="41" t="s">
        <v>27</v>
      </c>
      <c r="D14" s="37">
        <v>1</v>
      </c>
      <c r="E14" s="28">
        <v>450</v>
      </c>
      <c r="F14" s="18">
        <v>450</v>
      </c>
      <c r="G14" s="18">
        <v>450</v>
      </c>
      <c r="H14" s="6"/>
      <c r="I14" s="6"/>
      <c r="J14" s="7"/>
      <c r="K14" s="7" t="s">
        <v>7</v>
      </c>
      <c r="L14" s="6">
        <f t="shared" si="0"/>
        <v>450</v>
      </c>
      <c r="M14" s="8">
        <f t="shared" si="1"/>
        <v>0</v>
      </c>
      <c r="N14" s="8">
        <f t="shared" si="2"/>
        <v>0</v>
      </c>
      <c r="O14" s="6">
        <f t="shared" si="3"/>
        <v>450</v>
      </c>
      <c r="P14" s="6">
        <f t="shared" si="4"/>
        <v>450</v>
      </c>
      <c r="Q14" s="6">
        <f t="shared" si="5"/>
        <v>450</v>
      </c>
      <c r="R14" s="6">
        <f t="shared" si="6"/>
        <v>450</v>
      </c>
    </row>
    <row r="15" spans="1:18" ht="30" customHeight="1" thickBot="1" x14ac:dyDescent="0.3">
      <c r="A15" s="14">
        <v>8</v>
      </c>
      <c r="B15" s="50" t="s">
        <v>46</v>
      </c>
      <c r="C15" s="41" t="s">
        <v>27</v>
      </c>
      <c r="D15" s="37">
        <v>1</v>
      </c>
      <c r="E15" s="29">
        <v>700</v>
      </c>
      <c r="F15" s="18">
        <v>700</v>
      </c>
      <c r="G15" s="18">
        <v>700</v>
      </c>
      <c r="H15" s="6"/>
      <c r="I15" s="6"/>
      <c r="J15" s="7"/>
      <c r="K15" s="7"/>
      <c r="L15" s="6">
        <f>AVERAGE(E15:G15)</f>
        <v>700</v>
      </c>
      <c r="M15" s="8">
        <f>STDEV(E15:G15)</f>
        <v>0</v>
      </c>
      <c r="N15" s="8">
        <f>M15/L15*100</f>
        <v>0</v>
      </c>
      <c r="O15" s="6">
        <f>((D15/3)*(SUM(E15:G15)))</f>
        <v>700</v>
      </c>
      <c r="P15" s="6">
        <f>O15/D15</f>
        <v>700</v>
      </c>
      <c r="Q15" s="6">
        <f>ROUNDDOWN(P15,2)</f>
        <v>700</v>
      </c>
      <c r="R15" s="6">
        <f>Q15*D15</f>
        <v>700</v>
      </c>
    </row>
    <row r="16" spans="1:18" ht="25.5" customHeight="1" x14ac:dyDescent="0.2">
      <c r="A16" s="25"/>
      <c r="B16" s="42" t="s">
        <v>58</v>
      </c>
      <c r="C16" s="30"/>
      <c r="D16" s="51"/>
      <c r="E16" s="32"/>
      <c r="F16" s="4"/>
      <c r="G16" s="4"/>
      <c r="H16" s="4"/>
      <c r="I16" s="4"/>
      <c r="J16" s="4"/>
      <c r="K16" s="4"/>
      <c r="L16" s="26"/>
      <c r="M16" s="26"/>
      <c r="N16" s="26"/>
      <c r="O16" s="5"/>
      <c r="P16" s="26"/>
      <c r="Q16" s="26"/>
      <c r="R16" s="26"/>
    </row>
    <row r="17" spans="1:18" ht="30" customHeight="1" x14ac:dyDescent="0.25">
      <c r="A17" s="14">
        <v>9</v>
      </c>
      <c r="B17" s="43" t="s">
        <v>44</v>
      </c>
      <c r="C17" s="41" t="s">
        <v>27</v>
      </c>
      <c r="D17" s="37">
        <v>12</v>
      </c>
      <c r="E17" s="19">
        <v>220</v>
      </c>
      <c r="F17" s="18">
        <v>260</v>
      </c>
      <c r="G17" s="18">
        <v>220</v>
      </c>
      <c r="H17" s="6"/>
      <c r="I17" s="6"/>
      <c r="J17" s="7"/>
      <c r="K17" s="7"/>
      <c r="L17" s="6">
        <f t="shared" ref="L17:L26" si="7">AVERAGE(E17:G17)</f>
        <v>233.33333333333334</v>
      </c>
      <c r="M17" s="8">
        <f t="shared" ref="M17:M26" si="8">STDEV(E17:G17)</f>
        <v>23.094010767585033</v>
      </c>
      <c r="N17" s="8">
        <f t="shared" ref="N17:N26" si="9">M17/L17*100</f>
        <v>9.8974331861078699</v>
      </c>
      <c r="O17" s="6">
        <f t="shared" ref="O17:O26" si="10">((D17/3)*(SUM(E17:G17)))</f>
        <v>2800</v>
      </c>
      <c r="P17" s="6">
        <f t="shared" ref="P17:P26" si="11">O17/D17</f>
        <v>233.33333333333334</v>
      </c>
      <c r="Q17" s="6">
        <f t="shared" ref="Q17:Q26" si="12">ROUNDDOWN(P17,2)</f>
        <v>233.33</v>
      </c>
      <c r="R17" s="6">
        <f t="shared" ref="R17:R26" si="13">Q17*D17</f>
        <v>2799.96</v>
      </c>
    </row>
    <row r="18" spans="1:18" ht="30" customHeight="1" x14ac:dyDescent="0.25">
      <c r="A18" s="14">
        <v>10</v>
      </c>
      <c r="B18" s="43" t="s">
        <v>32</v>
      </c>
      <c r="C18" s="41" t="s">
        <v>27</v>
      </c>
      <c r="D18" s="37">
        <v>6</v>
      </c>
      <c r="E18" s="19">
        <v>280</v>
      </c>
      <c r="F18" s="18">
        <v>240</v>
      </c>
      <c r="G18" s="18">
        <v>280</v>
      </c>
      <c r="H18" s="6"/>
      <c r="I18" s="6"/>
      <c r="J18" s="7"/>
      <c r="K18" s="7"/>
      <c r="L18" s="6">
        <f t="shared" si="7"/>
        <v>266.66666666666669</v>
      </c>
      <c r="M18" s="8">
        <f t="shared" si="8"/>
        <v>23.094010767585029</v>
      </c>
      <c r="N18" s="8">
        <f t="shared" si="9"/>
        <v>8.6602540378443855</v>
      </c>
      <c r="O18" s="6">
        <f t="shared" si="10"/>
        <v>1600</v>
      </c>
      <c r="P18" s="6">
        <f t="shared" si="11"/>
        <v>266.66666666666669</v>
      </c>
      <c r="Q18" s="6">
        <f t="shared" si="12"/>
        <v>266.66000000000003</v>
      </c>
      <c r="R18" s="6">
        <f t="shared" si="13"/>
        <v>1599.96</v>
      </c>
    </row>
    <row r="19" spans="1:18" ht="30" customHeight="1" x14ac:dyDescent="0.25">
      <c r="A19" s="14">
        <v>11</v>
      </c>
      <c r="B19" s="43" t="s">
        <v>33</v>
      </c>
      <c r="C19" s="41" t="s">
        <v>27</v>
      </c>
      <c r="D19" s="37">
        <v>6</v>
      </c>
      <c r="E19" s="19">
        <v>210</v>
      </c>
      <c r="F19" s="18">
        <v>215</v>
      </c>
      <c r="G19" s="18">
        <v>210</v>
      </c>
      <c r="H19" s="6"/>
      <c r="I19" s="6"/>
      <c r="J19" s="7"/>
      <c r="K19" s="7"/>
      <c r="L19" s="6">
        <f t="shared" si="7"/>
        <v>211.66666666666666</v>
      </c>
      <c r="M19" s="8">
        <f t="shared" si="8"/>
        <v>2.8867513459481291</v>
      </c>
      <c r="N19" s="8">
        <f t="shared" si="9"/>
        <v>1.3638195335188013</v>
      </c>
      <c r="O19" s="6">
        <f t="shared" si="10"/>
        <v>1270</v>
      </c>
      <c r="P19" s="6">
        <f t="shared" si="11"/>
        <v>211.66666666666666</v>
      </c>
      <c r="Q19" s="6">
        <f t="shared" si="12"/>
        <v>211.66</v>
      </c>
      <c r="R19" s="6">
        <f t="shared" si="13"/>
        <v>1269.96</v>
      </c>
    </row>
    <row r="20" spans="1:18" ht="30" customHeight="1" x14ac:dyDescent="0.25">
      <c r="A20" s="14">
        <v>12</v>
      </c>
      <c r="B20" s="43" t="s">
        <v>43</v>
      </c>
      <c r="C20" s="41" t="s">
        <v>27</v>
      </c>
      <c r="D20" s="37">
        <v>4</v>
      </c>
      <c r="E20" s="19">
        <v>800</v>
      </c>
      <c r="F20" s="18">
        <v>800</v>
      </c>
      <c r="G20" s="18">
        <v>800</v>
      </c>
      <c r="H20" s="6"/>
      <c r="I20" s="6"/>
      <c r="J20" s="7"/>
      <c r="K20" s="7"/>
      <c r="L20" s="6">
        <f t="shared" si="7"/>
        <v>800</v>
      </c>
      <c r="M20" s="8">
        <f t="shared" si="8"/>
        <v>0</v>
      </c>
      <c r="N20" s="8">
        <f t="shared" si="9"/>
        <v>0</v>
      </c>
      <c r="O20" s="6">
        <f t="shared" si="10"/>
        <v>3200</v>
      </c>
      <c r="P20" s="6">
        <f t="shared" si="11"/>
        <v>800</v>
      </c>
      <c r="Q20" s="6">
        <f t="shared" si="12"/>
        <v>800</v>
      </c>
      <c r="R20" s="6">
        <f t="shared" si="13"/>
        <v>3200</v>
      </c>
    </row>
    <row r="21" spans="1:18" ht="30" customHeight="1" x14ac:dyDescent="0.25">
      <c r="A21" s="14">
        <v>13</v>
      </c>
      <c r="B21" s="43" t="s">
        <v>49</v>
      </c>
      <c r="C21" s="41" t="s">
        <v>27</v>
      </c>
      <c r="D21" s="37">
        <v>2</v>
      </c>
      <c r="E21" s="19">
        <v>1100</v>
      </c>
      <c r="F21" s="18">
        <v>980</v>
      </c>
      <c r="G21" s="18">
        <v>1100</v>
      </c>
      <c r="H21" s="6"/>
      <c r="I21" s="6"/>
      <c r="J21" s="7"/>
      <c r="K21" s="7"/>
      <c r="L21" s="6">
        <f t="shared" si="7"/>
        <v>1060</v>
      </c>
      <c r="M21" s="8">
        <f t="shared" si="8"/>
        <v>69.282032302755098</v>
      </c>
      <c r="N21" s="8">
        <f t="shared" si="9"/>
        <v>6.536040783278783</v>
      </c>
      <c r="O21" s="6">
        <f t="shared" si="10"/>
        <v>2120</v>
      </c>
      <c r="P21" s="6">
        <f t="shared" si="11"/>
        <v>1060</v>
      </c>
      <c r="Q21" s="6">
        <f t="shared" si="12"/>
        <v>1060</v>
      </c>
      <c r="R21" s="6">
        <f t="shared" si="13"/>
        <v>2120</v>
      </c>
    </row>
    <row r="22" spans="1:18" ht="30" customHeight="1" x14ac:dyDescent="0.25">
      <c r="A22" s="38">
        <v>14</v>
      </c>
      <c r="B22" s="43" t="s">
        <v>31</v>
      </c>
      <c r="C22" s="41" t="s">
        <v>27</v>
      </c>
      <c r="D22" s="37">
        <v>16</v>
      </c>
      <c r="E22" s="19">
        <v>230</v>
      </c>
      <c r="F22" s="18">
        <v>230</v>
      </c>
      <c r="G22" s="18">
        <v>230</v>
      </c>
      <c r="H22" s="6"/>
      <c r="I22" s="6"/>
      <c r="J22" s="7"/>
      <c r="K22" s="7"/>
      <c r="L22" s="6">
        <f t="shared" si="7"/>
        <v>230</v>
      </c>
      <c r="M22" s="8">
        <f t="shared" si="8"/>
        <v>0</v>
      </c>
      <c r="N22" s="8">
        <f t="shared" si="9"/>
        <v>0</v>
      </c>
      <c r="O22" s="6">
        <f t="shared" si="10"/>
        <v>3680</v>
      </c>
      <c r="P22" s="6">
        <f t="shared" si="11"/>
        <v>230</v>
      </c>
      <c r="Q22" s="6">
        <f t="shared" si="12"/>
        <v>230</v>
      </c>
      <c r="R22" s="6">
        <f t="shared" si="13"/>
        <v>3680</v>
      </c>
    </row>
    <row r="23" spans="1:18" ht="30" customHeight="1" x14ac:dyDescent="0.25">
      <c r="A23" s="14">
        <v>15</v>
      </c>
      <c r="B23" s="43" t="s">
        <v>30</v>
      </c>
      <c r="C23" s="41" t="s">
        <v>27</v>
      </c>
      <c r="D23" s="48">
        <v>2</v>
      </c>
      <c r="E23" s="19">
        <v>1850</v>
      </c>
      <c r="F23" s="18">
        <v>1550</v>
      </c>
      <c r="G23" s="18">
        <v>1850</v>
      </c>
      <c r="H23" s="6"/>
      <c r="I23" s="6"/>
      <c r="J23" s="7"/>
      <c r="K23" s="7"/>
      <c r="L23" s="6">
        <f t="shared" si="7"/>
        <v>1750</v>
      </c>
      <c r="M23" s="8">
        <f t="shared" si="8"/>
        <v>173.20508075688772</v>
      </c>
      <c r="N23" s="8">
        <f t="shared" si="9"/>
        <v>9.8974331861078699</v>
      </c>
      <c r="O23" s="6">
        <f t="shared" si="10"/>
        <v>3500</v>
      </c>
      <c r="P23" s="6">
        <f t="shared" si="11"/>
        <v>1750</v>
      </c>
      <c r="Q23" s="6">
        <f t="shared" si="12"/>
        <v>1750</v>
      </c>
      <c r="R23" s="6">
        <f t="shared" si="13"/>
        <v>3500</v>
      </c>
    </row>
    <row r="24" spans="1:18" ht="30" customHeight="1" x14ac:dyDescent="0.25">
      <c r="A24" s="14">
        <v>16</v>
      </c>
      <c r="B24" s="43" t="s">
        <v>59</v>
      </c>
      <c r="C24" s="41" t="s">
        <v>27</v>
      </c>
      <c r="D24" s="37">
        <v>2</v>
      </c>
      <c r="E24" s="17">
        <v>6120</v>
      </c>
      <c r="F24" s="18">
        <v>5890</v>
      </c>
      <c r="G24" s="18">
        <v>5800</v>
      </c>
      <c r="H24" s="6"/>
      <c r="I24" s="6"/>
      <c r="J24" s="7"/>
      <c r="K24" s="7" t="s">
        <v>7</v>
      </c>
      <c r="L24" s="6">
        <f t="shared" si="7"/>
        <v>5936.666666666667</v>
      </c>
      <c r="M24" s="8">
        <f t="shared" si="8"/>
        <v>165.02525059315417</v>
      </c>
      <c r="N24" s="8">
        <f t="shared" si="9"/>
        <v>2.7797627837139949</v>
      </c>
      <c r="O24" s="6">
        <f t="shared" si="10"/>
        <v>11873.333333333332</v>
      </c>
      <c r="P24" s="6">
        <f t="shared" si="11"/>
        <v>5936.6666666666661</v>
      </c>
      <c r="Q24" s="6">
        <f t="shared" si="12"/>
        <v>5936.66</v>
      </c>
      <c r="R24" s="6">
        <f t="shared" si="13"/>
        <v>11873.32</v>
      </c>
    </row>
    <row r="25" spans="1:18" ht="30" customHeight="1" x14ac:dyDescent="0.25">
      <c r="A25" s="14">
        <v>17</v>
      </c>
      <c r="B25" s="49" t="s">
        <v>61</v>
      </c>
      <c r="C25" s="41" t="s">
        <v>27</v>
      </c>
      <c r="D25" s="37">
        <v>4</v>
      </c>
      <c r="E25" s="17">
        <v>1600</v>
      </c>
      <c r="F25" s="18">
        <v>1480</v>
      </c>
      <c r="G25" s="18">
        <v>1600</v>
      </c>
      <c r="H25" s="6"/>
      <c r="I25" s="6"/>
      <c r="J25" s="7"/>
      <c r="K25" s="7" t="s">
        <v>7</v>
      </c>
      <c r="L25" s="6">
        <f t="shared" si="7"/>
        <v>1560</v>
      </c>
      <c r="M25" s="8">
        <f t="shared" si="8"/>
        <v>69.282032302755098</v>
      </c>
      <c r="N25" s="8">
        <f t="shared" si="9"/>
        <v>4.4411559168432753</v>
      </c>
      <c r="O25" s="6">
        <f t="shared" si="10"/>
        <v>6240</v>
      </c>
      <c r="P25" s="6">
        <f t="shared" si="11"/>
        <v>1560</v>
      </c>
      <c r="Q25" s="6">
        <f t="shared" si="12"/>
        <v>1560</v>
      </c>
      <c r="R25" s="6">
        <f t="shared" si="13"/>
        <v>6240</v>
      </c>
    </row>
    <row r="26" spans="1:18" ht="30" customHeight="1" x14ac:dyDescent="0.25">
      <c r="A26" s="14">
        <v>18</v>
      </c>
      <c r="B26" s="43" t="s">
        <v>42</v>
      </c>
      <c r="C26" s="41" t="s">
        <v>27</v>
      </c>
      <c r="D26" s="37">
        <v>2</v>
      </c>
      <c r="E26" s="19">
        <v>730</v>
      </c>
      <c r="F26" s="18">
        <v>730</v>
      </c>
      <c r="G26" s="18">
        <v>730</v>
      </c>
      <c r="H26" s="6"/>
      <c r="I26" s="6"/>
      <c r="J26" s="7"/>
      <c r="K26" s="7"/>
      <c r="L26" s="6">
        <f t="shared" si="7"/>
        <v>730</v>
      </c>
      <c r="M26" s="8">
        <f t="shared" si="8"/>
        <v>0</v>
      </c>
      <c r="N26" s="8">
        <f t="shared" si="9"/>
        <v>0</v>
      </c>
      <c r="O26" s="6">
        <f t="shared" si="10"/>
        <v>1460</v>
      </c>
      <c r="P26" s="6">
        <f t="shared" si="11"/>
        <v>730</v>
      </c>
      <c r="Q26" s="6">
        <f t="shared" si="12"/>
        <v>730</v>
      </c>
      <c r="R26" s="6">
        <f t="shared" si="13"/>
        <v>1460</v>
      </c>
    </row>
    <row r="27" spans="1:18" ht="30" customHeight="1" x14ac:dyDescent="0.25">
      <c r="A27" s="14">
        <v>19</v>
      </c>
      <c r="B27" s="43" t="s">
        <v>48</v>
      </c>
      <c r="C27" s="41" t="s">
        <v>27</v>
      </c>
      <c r="D27" s="37">
        <v>2</v>
      </c>
      <c r="E27" s="17">
        <v>1100</v>
      </c>
      <c r="F27" s="18">
        <v>1100</v>
      </c>
      <c r="G27" s="18">
        <v>1100</v>
      </c>
      <c r="H27" s="6"/>
      <c r="I27" s="6"/>
      <c r="J27" s="7"/>
      <c r="K27" s="7" t="s">
        <v>7</v>
      </c>
      <c r="L27" s="6">
        <f>AVERAGE(E27:G27)</f>
        <v>1100</v>
      </c>
      <c r="M27" s="8">
        <f>STDEV(E27:G27)</f>
        <v>0</v>
      </c>
      <c r="N27" s="8">
        <f>M27/L27*100</f>
        <v>0</v>
      </c>
      <c r="O27" s="6">
        <f>((D27/3)*(SUM(E27:G27)))</f>
        <v>2200</v>
      </c>
      <c r="P27" s="6">
        <f>O27/D27</f>
        <v>1100</v>
      </c>
      <c r="Q27" s="6">
        <f>ROUNDDOWN(P27,2)</f>
        <v>1100</v>
      </c>
      <c r="R27" s="6">
        <f>Q27*D27</f>
        <v>2200</v>
      </c>
    </row>
    <row r="28" spans="1:18" ht="30" customHeight="1" x14ac:dyDescent="0.25">
      <c r="A28" s="14">
        <v>20</v>
      </c>
      <c r="B28" s="54" t="s">
        <v>53</v>
      </c>
      <c r="C28" s="41" t="s">
        <v>27</v>
      </c>
      <c r="D28" s="37">
        <v>2</v>
      </c>
      <c r="E28" s="17">
        <v>500</v>
      </c>
      <c r="F28" s="18">
        <v>500</v>
      </c>
      <c r="G28" s="18">
        <v>500</v>
      </c>
      <c r="H28" s="6"/>
      <c r="I28" s="6"/>
      <c r="J28" s="7"/>
      <c r="K28" s="7" t="s">
        <v>7</v>
      </c>
      <c r="L28" s="6">
        <f>AVERAGE(E28:G28)</f>
        <v>500</v>
      </c>
      <c r="M28" s="8">
        <f>STDEV(E28:G28)</f>
        <v>0</v>
      </c>
      <c r="N28" s="8">
        <f>M28/L28*100</f>
        <v>0</v>
      </c>
      <c r="O28" s="6">
        <f>((D28/3)*(SUM(E28:G28)))</f>
        <v>1000</v>
      </c>
      <c r="P28" s="6">
        <f>O28/D28</f>
        <v>500</v>
      </c>
      <c r="Q28" s="6">
        <f>ROUNDDOWN(P28,2)</f>
        <v>500</v>
      </c>
      <c r="R28" s="6">
        <f>Q28*D28</f>
        <v>1000</v>
      </c>
    </row>
    <row r="29" spans="1:18" ht="30" customHeight="1" thickBot="1" x14ac:dyDescent="0.3">
      <c r="A29" s="14">
        <v>21</v>
      </c>
      <c r="B29" s="50" t="s">
        <v>62</v>
      </c>
      <c r="C29" s="46" t="s">
        <v>27</v>
      </c>
      <c r="D29" s="40">
        <v>2</v>
      </c>
      <c r="E29" s="53">
        <v>6650.22</v>
      </c>
      <c r="F29" s="34">
        <v>6725</v>
      </c>
      <c r="G29" s="34">
        <v>7250</v>
      </c>
      <c r="H29" s="35"/>
      <c r="I29" s="35"/>
      <c r="J29" s="36"/>
      <c r="K29" s="36"/>
      <c r="L29" s="6">
        <f>AVERAGE(E29:G29)</f>
        <v>6875.0733333333337</v>
      </c>
      <c r="M29" s="8">
        <f>STDEV(E29:G29)</f>
        <v>326.8417294858985</v>
      </c>
      <c r="N29" s="8">
        <f>M29/L29*100</f>
        <v>4.7540108103462426</v>
      </c>
      <c r="O29" s="6">
        <f>((D29/3)*(SUM(E29:G29)))</f>
        <v>13750.146666666667</v>
      </c>
      <c r="P29" s="6">
        <f>O29/D29</f>
        <v>6875.0733333333337</v>
      </c>
      <c r="Q29" s="6">
        <f>ROUNDDOWN(P29,2)</f>
        <v>6875.07</v>
      </c>
      <c r="R29" s="6">
        <f>Q29*D29</f>
        <v>13750.14</v>
      </c>
    </row>
    <row r="30" spans="1:18" ht="30" customHeight="1" x14ac:dyDescent="0.25">
      <c r="A30" s="14"/>
      <c r="B30" s="45" t="s">
        <v>60</v>
      </c>
      <c r="C30" s="46"/>
      <c r="D30" s="40"/>
      <c r="E30" s="47"/>
      <c r="F30" s="34"/>
      <c r="G30" s="34"/>
      <c r="H30" s="35"/>
      <c r="I30" s="35"/>
      <c r="J30" s="36"/>
      <c r="K30" s="36"/>
      <c r="L30" s="6"/>
      <c r="M30" s="8"/>
      <c r="N30" s="8"/>
      <c r="O30" s="6"/>
      <c r="P30" s="6"/>
      <c r="Q30" s="6"/>
      <c r="R30" s="6"/>
    </row>
    <row r="31" spans="1:18" ht="30" customHeight="1" x14ac:dyDescent="0.25">
      <c r="A31" s="14">
        <v>22</v>
      </c>
      <c r="B31" s="43" t="s">
        <v>35</v>
      </c>
      <c r="C31" s="41" t="s">
        <v>27</v>
      </c>
      <c r="D31" s="37">
        <v>2</v>
      </c>
      <c r="E31" s="29">
        <v>1250</v>
      </c>
      <c r="F31" s="18">
        <v>1630</v>
      </c>
      <c r="G31" s="18">
        <v>1250</v>
      </c>
      <c r="H31" s="6"/>
      <c r="I31" s="6"/>
      <c r="J31" s="7"/>
      <c r="K31" s="7"/>
      <c r="L31" s="6">
        <f t="shared" ref="L31:L45" si="14">AVERAGE(E31:G31)</f>
        <v>1376.6666666666667</v>
      </c>
      <c r="M31" s="8">
        <f t="shared" ref="M31:M45" si="15">STDEV(E31:G31)</f>
        <v>219.39310229205813</v>
      </c>
      <c r="N31" s="8">
        <f t="shared" ref="N31:N45" si="16">M31/L31*100</f>
        <v>15.936544960682189</v>
      </c>
      <c r="O31" s="6">
        <f t="shared" ref="O31:O45" si="17">((D31/3)*(SUM(E31:G31)))</f>
        <v>2753.333333333333</v>
      </c>
      <c r="P31" s="6">
        <f t="shared" ref="P31:P45" si="18">O31/D31</f>
        <v>1376.6666666666665</v>
      </c>
      <c r="Q31" s="6">
        <f t="shared" ref="Q31:Q45" si="19">ROUNDDOWN(P31,2)</f>
        <v>1376.66</v>
      </c>
      <c r="R31" s="6">
        <f t="shared" ref="R31:R45" si="20">Q31*D31</f>
        <v>2753.32</v>
      </c>
    </row>
    <row r="32" spans="1:18" ht="30" customHeight="1" x14ac:dyDescent="0.25">
      <c r="A32" s="14">
        <v>23</v>
      </c>
      <c r="B32" s="43" t="s">
        <v>32</v>
      </c>
      <c r="C32" s="41" t="s">
        <v>27</v>
      </c>
      <c r="D32" s="37">
        <v>6</v>
      </c>
      <c r="E32" s="28">
        <v>430</v>
      </c>
      <c r="F32" s="18">
        <v>430</v>
      </c>
      <c r="G32" s="18">
        <v>250</v>
      </c>
      <c r="H32" s="6"/>
      <c r="I32" s="6"/>
      <c r="J32" s="7"/>
      <c r="K32" s="7" t="s">
        <v>7</v>
      </c>
      <c r="L32" s="6">
        <f t="shared" si="14"/>
        <v>370</v>
      </c>
      <c r="M32" s="8">
        <f t="shared" si="15"/>
        <v>103.92304845413264</v>
      </c>
      <c r="N32" s="8">
        <f t="shared" si="16"/>
        <v>28.087310393008824</v>
      </c>
      <c r="O32" s="6">
        <f t="shared" si="17"/>
        <v>2220</v>
      </c>
      <c r="P32" s="6">
        <f t="shared" si="18"/>
        <v>370</v>
      </c>
      <c r="Q32" s="6">
        <f t="shared" si="19"/>
        <v>370</v>
      </c>
      <c r="R32" s="6">
        <f t="shared" si="20"/>
        <v>2220</v>
      </c>
    </row>
    <row r="33" spans="1:18" ht="30" customHeight="1" x14ac:dyDescent="0.25">
      <c r="A33" s="14">
        <v>24</v>
      </c>
      <c r="B33" s="43" t="s">
        <v>37</v>
      </c>
      <c r="C33" s="41" t="s">
        <v>27</v>
      </c>
      <c r="D33" s="37">
        <v>6</v>
      </c>
      <c r="E33" s="29">
        <v>360</v>
      </c>
      <c r="F33" s="18">
        <v>320</v>
      </c>
      <c r="G33" s="18">
        <v>200</v>
      </c>
      <c r="H33" s="6"/>
      <c r="I33" s="6"/>
      <c r="J33" s="7"/>
      <c r="K33" s="7"/>
      <c r="L33" s="6">
        <f t="shared" si="14"/>
        <v>293.33333333333331</v>
      </c>
      <c r="M33" s="8">
        <f t="shared" si="15"/>
        <v>83.266639978645287</v>
      </c>
      <c r="N33" s="8">
        <f t="shared" si="16"/>
        <v>28.38635453817453</v>
      </c>
      <c r="O33" s="6">
        <f t="shared" si="17"/>
        <v>1760</v>
      </c>
      <c r="P33" s="6">
        <f t="shared" si="18"/>
        <v>293.33333333333331</v>
      </c>
      <c r="Q33" s="6">
        <f t="shared" si="19"/>
        <v>293.33</v>
      </c>
      <c r="R33" s="6">
        <f t="shared" si="20"/>
        <v>1759.98</v>
      </c>
    </row>
    <row r="34" spans="1:18" ht="30" customHeight="1" x14ac:dyDescent="0.25">
      <c r="A34" s="14">
        <v>25</v>
      </c>
      <c r="B34" s="43" t="s">
        <v>49</v>
      </c>
      <c r="C34" s="41" t="s">
        <v>27</v>
      </c>
      <c r="D34" s="37">
        <v>1</v>
      </c>
      <c r="E34" s="28">
        <v>1900</v>
      </c>
      <c r="F34" s="18">
        <v>1700</v>
      </c>
      <c r="G34" s="18">
        <v>1900</v>
      </c>
      <c r="H34" s="6"/>
      <c r="I34" s="6"/>
      <c r="J34" s="7"/>
      <c r="K34" s="7" t="s">
        <v>7</v>
      </c>
      <c r="L34" s="6">
        <f t="shared" si="14"/>
        <v>1833.3333333333333</v>
      </c>
      <c r="M34" s="8">
        <f t="shared" si="15"/>
        <v>115.47005383792515</v>
      </c>
      <c r="N34" s="8">
        <f t="shared" si="16"/>
        <v>6.2983665729777361</v>
      </c>
      <c r="O34" s="6">
        <f t="shared" si="17"/>
        <v>1833.3333333333333</v>
      </c>
      <c r="P34" s="6">
        <f t="shared" si="18"/>
        <v>1833.3333333333333</v>
      </c>
      <c r="Q34" s="6">
        <f t="shared" si="19"/>
        <v>1833.33</v>
      </c>
      <c r="R34" s="6">
        <f t="shared" si="20"/>
        <v>1833.33</v>
      </c>
    </row>
    <row r="35" spans="1:18" ht="30" customHeight="1" x14ac:dyDescent="0.25">
      <c r="A35" s="14">
        <v>26</v>
      </c>
      <c r="B35" s="43" t="s">
        <v>48</v>
      </c>
      <c r="C35" s="41" t="s">
        <v>27</v>
      </c>
      <c r="D35" s="37">
        <v>1</v>
      </c>
      <c r="E35" s="28">
        <v>1200</v>
      </c>
      <c r="F35" s="18">
        <v>1200</v>
      </c>
      <c r="G35" s="18">
        <v>1300</v>
      </c>
      <c r="H35" s="6"/>
      <c r="I35" s="6"/>
      <c r="J35" s="7"/>
      <c r="K35" s="7" t="s">
        <v>7</v>
      </c>
      <c r="L35" s="6">
        <f t="shared" si="14"/>
        <v>1233.3333333333333</v>
      </c>
      <c r="M35" s="8">
        <f t="shared" si="15"/>
        <v>57.735026918962575</v>
      </c>
      <c r="N35" s="8">
        <f t="shared" si="16"/>
        <v>4.6812183988348037</v>
      </c>
      <c r="O35" s="6">
        <f t="shared" si="17"/>
        <v>1233.3333333333333</v>
      </c>
      <c r="P35" s="6">
        <f t="shared" si="18"/>
        <v>1233.3333333333333</v>
      </c>
      <c r="Q35" s="6">
        <f t="shared" si="19"/>
        <v>1233.33</v>
      </c>
      <c r="R35" s="6">
        <f t="shared" si="20"/>
        <v>1233.33</v>
      </c>
    </row>
    <row r="36" spans="1:18" ht="30" customHeight="1" x14ac:dyDescent="0.25">
      <c r="A36" s="14">
        <v>27</v>
      </c>
      <c r="B36" s="43" t="s">
        <v>52</v>
      </c>
      <c r="C36" s="41" t="s">
        <v>27</v>
      </c>
      <c r="D36" s="37">
        <v>4</v>
      </c>
      <c r="E36" s="28">
        <v>400</v>
      </c>
      <c r="F36" s="18">
        <v>400</v>
      </c>
      <c r="G36" s="18">
        <v>400</v>
      </c>
      <c r="H36" s="6"/>
      <c r="I36" s="6"/>
      <c r="J36" s="7"/>
      <c r="K36" s="7" t="s">
        <v>7</v>
      </c>
      <c r="L36" s="6">
        <f t="shared" si="14"/>
        <v>400</v>
      </c>
      <c r="M36" s="8">
        <f t="shared" si="15"/>
        <v>0</v>
      </c>
      <c r="N36" s="8">
        <f t="shared" si="16"/>
        <v>0</v>
      </c>
      <c r="O36" s="6">
        <f t="shared" si="17"/>
        <v>1600</v>
      </c>
      <c r="P36" s="6">
        <f t="shared" si="18"/>
        <v>400</v>
      </c>
      <c r="Q36" s="6">
        <f t="shared" si="19"/>
        <v>400</v>
      </c>
      <c r="R36" s="6">
        <f t="shared" si="20"/>
        <v>1600</v>
      </c>
    </row>
    <row r="37" spans="1:18" ht="30" customHeight="1" x14ac:dyDescent="0.25">
      <c r="A37" s="14">
        <v>28</v>
      </c>
      <c r="B37" s="43" t="s">
        <v>70</v>
      </c>
      <c r="C37" s="41" t="s">
        <v>27</v>
      </c>
      <c r="D37" s="37">
        <v>1</v>
      </c>
      <c r="E37" s="29">
        <v>1000</v>
      </c>
      <c r="F37" s="18">
        <v>900</v>
      </c>
      <c r="G37" s="18">
        <v>700</v>
      </c>
      <c r="H37" s="6"/>
      <c r="I37" s="6"/>
      <c r="J37" s="7"/>
      <c r="K37" s="7"/>
      <c r="L37" s="6">
        <f t="shared" si="14"/>
        <v>866.66666666666663</v>
      </c>
      <c r="M37" s="8">
        <f t="shared" si="15"/>
        <v>152.75252316519442</v>
      </c>
      <c r="N37" s="8">
        <f t="shared" si="16"/>
        <v>17.625291134445511</v>
      </c>
      <c r="O37" s="6">
        <f t="shared" si="17"/>
        <v>866.66666666666663</v>
      </c>
      <c r="P37" s="6">
        <f t="shared" si="18"/>
        <v>866.66666666666663</v>
      </c>
      <c r="Q37" s="6">
        <f t="shared" si="19"/>
        <v>866.66</v>
      </c>
      <c r="R37" s="6">
        <f t="shared" si="20"/>
        <v>866.66</v>
      </c>
    </row>
    <row r="38" spans="1:18" ht="30" customHeight="1" x14ac:dyDescent="0.25">
      <c r="A38" s="38">
        <v>29</v>
      </c>
      <c r="B38" s="43" t="s">
        <v>41</v>
      </c>
      <c r="C38" s="41" t="s">
        <v>27</v>
      </c>
      <c r="D38" s="37">
        <v>1</v>
      </c>
      <c r="E38" s="39">
        <v>2750</v>
      </c>
      <c r="F38" s="34">
        <v>2540</v>
      </c>
      <c r="G38" s="18">
        <v>2750</v>
      </c>
      <c r="H38" s="6"/>
      <c r="I38" s="6"/>
      <c r="J38" s="7"/>
      <c r="K38" s="7"/>
      <c r="L38" s="6">
        <f t="shared" si="14"/>
        <v>2680</v>
      </c>
      <c r="M38" s="8">
        <f t="shared" si="15"/>
        <v>121.2435565298214</v>
      </c>
      <c r="N38" s="8">
        <f t="shared" si="16"/>
        <v>4.5240133033515448</v>
      </c>
      <c r="O38" s="6">
        <f t="shared" si="17"/>
        <v>2680</v>
      </c>
      <c r="P38" s="6">
        <f t="shared" si="18"/>
        <v>2680</v>
      </c>
      <c r="Q38" s="6">
        <f t="shared" si="19"/>
        <v>2680</v>
      </c>
      <c r="R38" s="6">
        <f t="shared" si="20"/>
        <v>2680</v>
      </c>
    </row>
    <row r="39" spans="1:18" ht="30" customHeight="1" x14ac:dyDescent="0.25">
      <c r="A39" s="14">
        <v>30</v>
      </c>
      <c r="B39" s="43" t="s">
        <v>47</v>
      </c>
      <c r="C39" s="41" t="s">
        <v>27</v>
      </c>
      <c r="D39" s="37">
        <v>1</v>
      </c>
      <c r="E39" s="29">
        <v>790</v>
      </c>
      <c r="F39" s="18">
        <v>790</v>
      </c>
      <c r="G39" s="18">
        <v>790</v>
      </c>
      <c r="H39" s="6"/>
      <c r="I39" s="6"/>
      <c r="J39" s="7"/>
      <c r="K39" s="7"/>
      <c r="L39" s="6">
        <f t="shared" si="14"/>
        <v>790</v>
      </c>
      <c r="M39" s="8">
        <f t="shared" si="15"/>
        <v>0</v>
      </c>
      <c r="N39" s="8">
        <f t="shared" si="16"/>
        <v>0</v>
      </c>
      <c r="O39" s="6">
        <f t="shared" si="17"/>
        <v>790</v>
      </c>
      <c r="P39" s="6">
        <f t="shared" si="18"/>
        <v>790</v>
      </c>
      <c r="Q39" s="6">
        <f t="shared" si="19"/>
        <v>790</v>
      </c>
      <c r="R39" s="6">
        <f t="shared" si="20"/>
        <v>790</v>
      </c>
    </row>
    <row r="40" spans="1:18" ht="30" customHeight="1" x14ac:dyDescent="0.25">
      <c r="A40" s="14">
        <v>31</v>
      </c>
      <c r="B40" s="43" t="s">
        <v>40</v>
      </c>
      <c r="C40" s="41" t="s">
        <v>27</v>
      </c>
      <c r="D40" s="37">
        <v>6</v>
      </c>
      <c r="E40" s="29">
        <v>220</v>
      </c>
      <c r="F40" s="18">
        <v>220</v>
      </c>
      <c r="G40" s="18">
        <v>220</v>
      </c>
      <c r="H40" s="6"/>
      <c r="I40" s="6"/>
      <c r="J40" s="7"/>
      <c r="K40" s="7"/>
      <c r="L40" s="6">
        <f>AVERAGE(E40:G40)</f>
        <v>220</v>
      </c>
      <c r="M40" s="8">
        <f>STDEV(E40:G40)</f>
        <v>0</v>
      </c>
      <c r="N40" s="8">
        <f>M40/L40*100</f>
        <v>0</v>
      </c>
      <c r="O40" s="6">
        <f>((D40/3)*(SUM(E40:G40)))</f>
        <v>1320</v>
      </c>
      <c r="P40" s="6">
        <f>O40/D40</f>
        <v>220</v>
      </c>
      <c r="Q40" s="6">
        <f>ROUNDDOWN(P40,2)</f>
        <v>220</v>
      </c>
      <c r="R40" s="6">
        <f>Q40*D40</f>
        <v>1320</v>
      </c>
    </row>
    <row r="41" spans="1:18" ht="30" customHeight="1" x14ac:dyDescent="0.25">
      <c r="A41" s="14">
        <v>32</v>
      </c>
      <c r="B41" s="43" t="s">
        <v>51</v>
      </c>
      <c r="C41" s="41" t="s">
        <v>27</v>
      </c>
      <c r="D41" s="37">
        <v>4</v>
      </c>
      <c r="E41" s="28">
        <v>1900</v>
      </c>
      <c r="F41" s="18">
        <v>1900</v>
      </c>
      <c r="G41" s="18">
        <v>1900</v>
      </c>
      <c r="H41" s="6"/>
      <c r="I41" s="6"/>
      <c r="J41" s="7"/>
      <c r="K41" s="7" t="s">
        <v>7</v>
      </c>
      <c r="L41" s="6">
        <f t="shared" si="14"/>
        <v>1900</v>
      </c>
      <c r="M41" s="8">
        <f t="shared" si="15"/>
        <v>0</v>
      </c>
      <c r="N41" s="8">
        <f t="shared" si="16"/>
        <v>0</v>
      </c>
      <c r="O41" s="6">
        <f t="shared" si="17"/>
        <v>7600</v>
      </c>
      <c r="P41" s="6">
        <f t="shared" si="18"/>
        <v>1900</v>
      </c>
      <c r="Q41" s="6">
        <f t="shared" si="19"/>
        <v>1900</v>
      </c>
      <c r="R41" s="6">
        <f t="shared" si="20"/>
        <v>7600</v>
      </c>
    </row>
    <row r="42" spans="1:18" ht="30" customHeight="1" x14ac:dyDescent="0.25">
      <c r="A42" s="14">
        <v>33</v>
      </c>
      <c r="B42" s="54" t="s">
        <v>63</v>
      </c>
      <c r="C42" s="41" t="s">
        <v>27</v>
      </c>
      <c r="D42" s="37">
        <v>2</v>
      </c>
      <c r="E42" s="28">
        <v>2022.39</v>
      </c>
      <c r="F42" s="18">
        <v>2276</v>
      </c>
      <c r="G42" s="18">
        <v>1940</v>
      </c>
      <c r="H42" s="6"/>
      <c r="I42" s="6"/>
      <c r="J42" s="7"/>
      <c r="K42" s="7"/>
      <c r="L42" s="6">
        <f t="shared" si="14"/>
        <v>2079.4633333333336</v>
      </c>
      <c r="M42" s="8">
        <f t="shared" si="15"/>
        <v>175.12002750494682</v>
      </c>
      <c r="N42" s="8">
        <f t="shared" si="16"/>
        <v>8.4214049220205922</v>
      </c>
      <c r="O42" s="6">
        <f t="shared" si="17"/>
        <v>4158.9266666666663</v>
      </c>
      <c r="P42" s="6">
        <f t="shared" si="18"/>
        <v>2079.4633333333331</v>
      </c>
      <c r="Q42" s="6">
        <f t="shared" si="19"/>
        <v>2079.46</v>
      </c>
      <c r="R42" s="6">
        <f t="shared" si="20"/>
        <v>4158.92</v>
      </c>
    </row>
    <row r="43" spans="1:18" ht="30" customHeight="1" x14ac:dyDescent="0.25">
      <c r="A43" s="14">
        <v>34</v>
      </c>
      <c r="B43" s="54" t="s">
        <v>64</v>
      </c>
      <c r="C43" s="41" t="s">
        <v>27</v>
      </c>
      <c r="D43" s="37">
        <v>2</v>
      </c>
      <c r="E43" s="28">
        <v>1969.26</v>
      </c>
      <c r="F43" s="18">
        <v>1905</v>
      </c>
      <c r="G43" s="18">
        <v>2640</v>
      </c>
      <c r="H43" s="6"/>
      <c r="I43" s="6"/>
      <c r="J43" s="7"/>
      <c r="K43" s="7"/>
      <c r="L43" s="6">
        <f t="shared" si="14"/>
        <v>2171.42</v>
      </c>
      <c r="M43" s="8">
        <f t="shared" si="15"/>
        <v>407.07216706623234</v>
      </c>
      <c r="N43" s="8">
        <f t="shared" si="16"/>
        <v>18.746818536544396</v>
      </c>
      <c r="O43" s="6">
        <f t="shared" si="17"/>
        <v>4342.84</v>
      </c>
      <c r="P43" s="6">
        <f t="shared" si="18"/>
        <v>2171.42</v>
      </c>
      <c r="Q43" s="6">
        <f t="shared" si="19"/>
        <v>2171.42</v>
      </c>
      <c r="R43" s="6">
        <f t="shared" si="20"/>
        <v>4342.84</v>
      </c>
    </row>
    <row r="44" spans="1:18" ht="30" customHeight="1" x14ac:dyDescent="0.25">
      <c r="A44" s="14">
        <v>35</v>
      </c>
      <c r="B44" s="54" t="s">
        <v>65</v>
      </c>
      <c r="C44" s="41" t="s">
        <v>27</v>
      </c>
      <c r="D44" s="37">
        <v>2</v>
      </c>
      <c r="E44" s="28">
        <v>438.75</v>
      </c>
      <c r="F44" s="18">
        <v>455</v>
      </c>
      <c r="G44" s="18">
        <v>450</v>
      </c>
      <c r="H44" s="6"/>
      <c r="I44" s="6"/>
      <c r="J44" s="7"/>
      <c r="K44" s="7"/>
      <c r="L44" s="6">
        <f t="shared" si="14"/>
        <v>447.91666666666669</v>
      </c>
      <c r="M44" s="8">
        <f t="shared" si="15"/>
        <v>8.3229101480992416</v>
      </c>
      <c r="N44" s="8">
        <f t="shared" si="16"/>
        <v>1.8581380795756446</v>
      </c>
      <c r="O44" s="6">
        <f t="shared" si="17"/>
        <v>895.83333333333326</v>
      </c>
      <c r="P44" s="6">
        <f t="shared" si="18"/>
        <v>447.91666666666663</v>
      </c>
      <c r="Q44" s="6">
        <f t="shared" si="19"/>
        <v>447.91</v>
      </c>
      <c r="R44" s="6">
        <f t="shared" si="20"/>
        <v>895.82</v>
      </c>
    </row>
    <row r="45" spans="1:18" ht="30" customHeight="1" x14ac:dyDescent="0.25">
      <c r="A45" s="14">
        <v>36</v>
      </c>
      <c r="B45" s="54" t="s">
        <v>42</v>
      </c>
      <c r="C45" s="41" t="s">
        <v>27</v>
      </c>
      <c r="D45" s="37">
        <v>2</v>
      </c>
      <c r="E45" s="28">
        <v>2735.16</v>
      </c>
      <c r="F45" s="18">
        <v>3018</v>
      </c>
      <c r="G45" s="18">
        <v>3170</v>
      </c>
      <c r="H45" s="6"/>
      <c r="I45" s="6"/>
      <c r="J45" s="7"/>
      <c r="K45" s="7"/>
      <c r="L45" s="6">
        <f t="shared" si="14"/>
        <v>2974.3866666666668</v>
      </c>
      <c r="M45" s="8">
        <f t="shared" si="15"/>
        <v>220.67634339306369</v>
      </c>
      <c r="N45" s="8">
        <f t="shared" si="16"/>
        <v>7.4192217799433271</v>
      </c>
      <c r="O45" s="6">
        <f t="shared" si="17"/>
        <v>5948.7733333333326</v>
      </c>
      <c r="P45" s="6">
        <f t="shared" si="18"/>
        <v>2974.3866666666663</v>
      </c>
      <c r="Q45" s="6">
        <f t="shared" si="19"/>
        <v>2974.38</v>
      </c>
      <c r="R45" s="6">
        <f t="shared" si="20"/>
        <v>5948.76</v>
      </c>
    </row>
    <row r="46" spans="1:18" ht="30" customHeight="1" thickBot="1" x14ac:dyDescent="0.3">
      <c r="A46" s="14">
        <v>37</v>
      </c>
      <c r="B46" s="44" t="s">
        <v>54</v>
      </c>
      <c r="C46" s="41" t="s">
        <v>27</v>
      </c>
      <c r="D46" s="37">
        <v>1</v>
      </c>
      <c r="E46" s="28">
        <v>800</v>
      </c>
      <c r="F46" s="18">
        <v>780</v>
      </c>
      <c r="G46" s="18">
        <v>500</v>
      </c>
      <c r="H46" s="6"/>
      <c r="I46" s="6"/>
      <c r="J46" s="7"/>
      <c r="K46" s="7" t="s">
        <v>7</v>
      </c>
      <c r="L46" s="6">
        <f t="shared" ref="L46" si="21">AVERAGE(E46:G46)</f>
        <v>693.33333333333337</v>
      </c>
      <c r="M46" s="8">
        <f t="shared" ref="M46" si="22">STDEV(E46:G46)</f>
        <v>167.72994167212178</v>
      </c>
      <c r="N46" s="8">
        <f t="shared" ref="N46" si="23">M46/L46*100</f>
        <v>24.191818510402179</v>
      </c>
      <c r="O46" s="6">
        <f t="shared" ref="O46" si="24">((D46/3)*(SUM(E46:G46)))</f>
        <v>693.33333333333326</v>
      </c>
      <c r="P46" s="6">
        <f t="shared" ref="P46" si="25">O46/D46</f>
        <v>693.33333333333326</v>
      </c>
      <c r="Q46" s="6">
        <f t="shared" ref="Q46" si="26">ROUNDDOWN(P46,2)</f>
        <v>693.33</v>
      </c>
      <c r="R46" s="6">
        <f t="shared" ref="R46" si="27">Q46*D46</f>
        <v>693.33</v>
      </c>
    </row>
    <row r="47" spans="1:18" ht="30" customHeight="1" x14ac:dyDescent="0.25">
      <c r="A47" s="14"/>
      <c r="B47" s="56" t="s">
        <v>67</v>
      </c>
      <c r="C47" s="46"/>
      <c r="D47" s="40"/>
      <c r="E47" s="19"/>
      <c r="F47" s="18"/>
      <c r="G47" s="34"/>
      <c r="H47" s="35"/>
      <c r="I47" s="35"/>
      <c r="J47" s="36"/>
      <c r="K47" s="36"/>
      <c r="L47" s="6"/>
      <c r="M47" s="8"/>
      <c r="N47" s="8"/>
      <c r="O47" s="6"/>
      <c r="P47" s="6"/>
      <c r="Q47" s="6"/>
      <c r="R47" s="6"/>
    </row>
    <row r="48" spans="1:18" ht="30" customHeight="1" thickBot="1" x14ac:dyDescent="0.3">
      <c r="A48" s="14">
        <v>38</v>
      </c>
      <c r="B48" s="33" t="s">
        <v>50</v>
      </c>
      <c r="C48" s="55" t="s">
        <v>27</v>
      </c>
      <c r="D48" s="37">
        <v>2</v>
      </c>
      <c r="E48" s="28">
        <v>1150</v>
      </c>
      <c r="F48" s="18">
        <v>1150</v>
      </c>
      <c r="G48" s="18">
        <v>1150</v>
      </c>
      <c r="H48" s="6"/>
      <c r="I48" s="6"/>
      <c r="J48" s="7"/>
      <c r="K48" s="7" t="s">
        <v>7</v>
      </c>
      <c r="L48" s="6">
        <f>AVERAGE(E48:G48)</f>
        <v>1150</v>
      </c>
      <c r="M48" s="8">
        <f>STDEV(E48:G48)</f>
        <v>0</v>
      </c>
      <c r="N48" s="8">
        <f>M48/L48*100</f>
        <v>0</v>
      </c>
      <c r="O48" s="6">
        <f>((D48/3)*(SUM(E48:G48)))</f>
        <v>2300</v>
      </c>
      <c r="P48" s="6">
        <f>O48/D48</f>
        <v>1150</v>
      </c>
      <c r="Q48" s="6">
        <f>ROUNDDOWN(P48,2)</f>
        <v>1150</v>
      </c>
      <c r="R48" s="6">
        <f>Q48*D48</f>
        <v>2300</v>
      </c>
    </row>
    <row r="49" spans="1:18" ht="30" customHeight="1" x14ac:dyDescent="0.25">
      <c r="A49" s="14"/>
      <c r="B49" s="56" t="s">
        <v>68</v>
      </c>
      <c r="C49" s="55"/>
      <c r="D49" s="37"/>
      <c r="E49" s="29"/>
      <c r="F49" s="18"/>
      <c r="G49" s="34"/>
      <c r="H49" s="35"/>
      <c r="I49" s="35"/>
      <c r="J49" s="36"/>
      <c r="K49" s="36"/>
      <c r="L49" s="6"/>
      <c r="M49" s="8"/>
      <c r="N49" s="8"/>
      <c r="O49" s="6"/>
      <c r="P49" s="6"/>
      <c r="Q49" s="6"/>
      <c r="R49" s="6"/>
    </row>
    <row r="50" spans="1:18" ht="30" customHeight="1" x14ac:dyDescent="0.25">
      <c r="A50" s="14">
        <v>39</v>
      </c>
      <c r="B50" s="52" t="s">
        <v>36</v>
      </c>
      <c r="C50" s="55" t="s">
        <v>27</v>
      </c>
      <c r="D50" s="37">
        <v>20</v>
      </c>
      <c r="E50" s="29">
        <v>260</v>
      </c>
      <c r="F50" s="18">
        <v>230</v>
      </c>
      <c r="G50" s="18">
        <v>260</v>
      </c>
      <c r="H50" s="6"/>
      <c r="I50" s="6"/>
      <c r="J50" s="7"/>
      <c r="K50" s="7"/>
      <c r="L50" s="6">
        <f>AVERAGE(E50:G50)</f>
        <v>250</v>
      </c>
      <c r="M50" s="8">
        <f>STDEV(E50:G50)</f>
        <v>17.320508075688775</v>
      </c>
      <c r="N50" s="8">
        <f>M50/L50*100</f>
        <v>6.9282032302755088</v>
      </c>
      <c r="O50" s="6">
        <f>((D50/3)*(SUM(E50:G50)))</f>
        <v>5000</v>
      </c>
      <c r="P50" s="6">
        <f>O50/D50</f>
        <v>250</v>
      </c>
      <c r="Q50" s="6">
        <f>ROUNDDOWN(P50,2)</f>
        <v>250</v>
      </c>
      <c r="R50" s="6">
        <f>Q50*D50</f>
        <v>5000</v>
      </c>
    </row>
    <row r="51" spans="1:18" ht="30" customHeight="1" x14ac:dyDescent="0.25">
      <c r="A51" s="14">
        <v>40</v>
      </c>
      <c r="B51" s="43" t="s">
        <v>32</v>
      </c>
      <c r="C51" s="55" t="s">
        <v>27</v>
      </c>
      <c r="D51" s="37">
        <v>20</v>
      </c>
      <c r="E51" s="28">
        <v>520</v>
      </c>
      <c r="F51" s="18">
        <v>520</v>
      </c>
      <c r="G51" s="18">
        <v>520</v>
      </c>
      <c r="H51" s="6"/>
      <c r="I51" s="6"/>
      <c r="J51" s="7"/>
      <c r="K51" s="7" t="s">
        <v>7</v>
      </c>
      <c r="L51" s="6">
        <f>AVERAGE(E51:G51)</f>
        <v>520</v>
      </c>
      <c r="M51" s="8">
        <f>STDEV(E51:G51)</f>
        <v>0</v>
      </c>
      <c r="N51" s="8">
        <f>M51/L51*100</f>
        <v>0</v>
      </c>
      <c r="O51" s="6">
        <f>((D51/3)*(SUM(E51:G51)))</f>
        <v>10400</v>
      </c>
      <c r="P51" s="6">
        <f>O51/D51</f>
        <v>520</v>
      </c>
      <c r="Q51" s="6">
        <f>ROUNDDOWN(P51,2)</f>
        <v>520</v>
      </c>
      <c r="R51" s="6">
        <f>Q51*D51</f>
        <v>10400</v>
      </c>
    </row>
    <row r="52" spans="1:18" ht="30" customHeight="1" x14ac:dyDescent="0.25">
      <c r="A52" s="14">
        <v>41</v>
      </c>
      <c r="B52" s="43" t="s">
        <v>34</v>
      </c>
      <c r="C52" s="55" t="s">
        <v>27</v>
      </c>
      <c r="D52" s="37">
        <v>4</v>
      </c>
      <c r="E52" s="29">
        <v>1890</v>
      </c>
      <c r="F52" s="18">
        <v>1740</v>
      </c>
      <c r="G52" s="18">
        <v>1000</v>
      </c>
      <c r="H52" s="6"/>
      <c r="I52" s="6"/>
      <c r="J52" s="7"/>
      <c r="K52" s="7"/>
      <c r="L52" s="6">
        <f>AVERAGE(E52:G52)</f>
        <v>1543.3333333333333</v>
      </c>
      <c r="M52" s="8">
        <f>STDEV(E52:G52)</f>
        <v>476.48014998878335</v>
      </c>
      <c r="N52" s="8">
        <f>M52/L52*100</f>
        <v>30.873443843765664</v>
      </c>
      <c r="O52" s="6">
        <f>((D52/3)*(SUM(E52:G52)))</f>
        <v>6173.333333333333</v>
      </c>
      <c r="P52" s="6">
        <f>O52/D52</f>
        <v>1543.3333333333333</v>
      </c>
      <c r="Q52" s="6">
        <f>ROUNDDOWN(P52,2)</f>
        <v>1543.33</v>
      </c>
      <c r="R52" s="6">
        <f>Q52*D52</f>
        <v>6173.32</v>
      </c>
    </row>
    <row r="53" spans="1:18" ht="30" customHeight="1" x14ac:dyDescent="0.25">
      <c r="A53" s="14">
        <v>42</v>
      </c>
      <c r="B53" s="43" t="s">
        <v>45</v>
      </c>
      <c r="C53" s="55" t="s">
        <v>27</v>
      </c>
      <c r="D53" s="37">
        <v>32</v>
      </c>
      <c r="E53" s="29">
        <v>380</v>
      </c>
      <c r="F53" s="18">
        <v>380</v>
      </c>
      <c r="G53" s="18">
        <v>200</v>
      </c>
      <c r="H53" s="6"/>
      <c r="I53" s="6"/>
      <c r="J53" s="7"/>
      <c r="K53" s="7"/>
      <c r="L53" s="6">
        <f>AVERAGE(E53:G53)</f>
        <v>320</v>
      </c>
      <c r="M53" s="8">
        <f>STDEV(E53:G53)</f>
        <v>103.92304845413264</v>
      </c>
      <c r="N53" s="8">
        <f>M53/L53*100</f>
        <v>32.47595264191645</v>
      </c>
      <c r="O53" s="6">
        <f>((D53/3)*(SUM(E53:G53)))</f>
        <v>10240</v>
      </c>
      <c r="P53" s="6">
        <f>O53/D53</f>
        <v>320</v>
      </c>
      <c r="Q53" s="6">
        <f>ROUNDDOWN(P53,2)</f>
        <v>320</v>
      </c>
      <c r="R53" s="6">
        <f>Q53*D53</f>
        <v>10240</v>
      </c>
    </row>
    <row r="54" spans="1:18" ht="30" customHeight="1" thickBot="1" x14ac:dyDescent="0.3">
      <c r="A54" s="14">
        <v>43</v>
      </c>
      <c r="B54" s="33" t="s">
        <v>26</v>
      </c>
      <c r="C54" s="55" t="s">
        <v>27</v>
      </c>
      <c r="D54" s="48">
        <v>4</v>
      </c>
      <c r="E54" s="28">
        <v>1360</v>
      </c>
      <c r="F54" s="18">
        <v>1200</v>
      </c>
      <c r="G54" s="18">
        <v>850</v>
      </c>
      <c r="H54" s="6"/>
      <c r="I54" s="6"/>
      <c r="J54" s="7"/>
      <c r="K54" s="7" t="s">
        <v>7</v>
      </c>
      <c r="L54" s="6">
        <f t="shared" ref="L54" si="28">AVERAGE(E54:G54)</f>
        <v>1136.6666666666667</v>
      </c>
      <c r="M54" s="8">
        <f t="shared" ref="M54" si="29">STDEV(E54:G54)</f>
        <v>260.83200212652827</v>
      </c>
      <c r="N54" s="8">
        <f t="shared" ref="N54" si="30">M54/L54*100</f>
        <v>22.947096961278145</v>
      </c>
      <c r="O54" s="6">
        <f t="shared" ref="O54" si="31">((D54/3)*(SUM(E54:G54)))</f>
        <v>4546.6666666666661</v>
      </c>
      <c r="P54" s="6">
        <f t="shared" ref="P54" si="32">O54/D54</f>
        <v>1136.6666666666665</v>
      </c>
      <c r="Q54" s="6">
        <f t="shared" ref="Q54" si="33">ROUNDDOWN(P54,2)</f>
        <v>1136.6600000000001</v>
      </c>
      <c r="R54" s="6">
        <f>Q54*D54</f>
        <v>4546.6400000000003</v>
      </c>
    </row>
    <row r="55" spans="1:18" ht="30" customHeight="1" thickBot="1" x14ac:dyDescent="0.3">
      <c r="A55" s="14">
        <v>44</v>
      </c>
      <c r="B55" s="21" t="s">
        <v>71</v>
      </c>
      <c r="C55" s="27" t="s">
        <v>75</v>
      </c>
      <c r="D55" s="48">
        <v>100</v>
      </c>
      <c r="E55" s="29">
        <v>156</v>
      </c>
      <c r="F55" s="18">
        <v>143</v>
      </c>
      <c r="G55" s="18">
        <v>130</v>
      </c>
      <c r="H55" s="6"/>
      <c r="I55" s="6"/>
      <c r="J55" s="7"/>
      <c r="K55" s="7"/>
      <c r="L55" s="6">
        <f t="shared" ref="L55:L62" si="34">AVERAGE(E55:G55)</f>
        <v>143</v>
      </c>
      <c r="M55" s="8">
        <f t="shared" ref="M55:M62" si="35">STDEV(E55:G55)</f>
        <v>13</v>
      </c>
      <c r="N55" s="8">
        <f t="shared" ref="N55:N62" si="36">M55/L55*100</f>
        <v>9.0909090909090917</v>
      </c>
      <c r="O55" s="6">
        <f t="shared" ref="O55:O62" si="37">((D55/3)*(SUM(E55:G55)))</f>
        <v>14300.000000000002</v>
      </c>
      <c r="P55" s="6">
        <f t="shared" ref="P55:P62" si="38">O55/D55</f>
        <v>143.00000000000003</v>
      </c>
      <c r="Q55" s="6">
        <f t="shared" ref="Q55:Q62" si="39">ROUNDDOWN(P55,2)</f>
        <v>143</v>
      </c>
      <c r="R55" s="6">
        <f t="shared" ref="R55:R62" si="40">Q55*D55</f>
        <v>14300</v>
      </c>
    </row>
    <row r="56" spans="1:18" ht="30" customHeight="1" thickBot="1" x14ac:dyDescent="0.3">
      <c r="A56" s="14">
        <v>45</v>
      </c>
      <c r="B56" s="20" t="s">
        <v>72</v>
      </c>
      <c r="C56" s="27" t="s">
        <v>75</v>
      </c>
      <c r="D56" s="37">
        <v>5</v>
      </c>
      <c r="E56" s="28">
        <v>220</v>
      </c>
      <c r="F56" s="18">
        <v>220</v>
      </c>
      <c r="G56" s="18">
        <v>220</v>
      </c>
      <c r="H56" s="6"/>
      <c r="I56" s="6"/>
      <c r="J56" s="7"/>
      <c r="K56" s="7" t="s">
        <v>7</v>
      </c>
      <c r="L56" s="6">
        <f t="shared" si="34"/>
        <v>220</v>
      </c>
      <c r="M56" s="8">
        <f t="shared" si="35"/>
        <v>0</v>
      </c>
      <c r="N56" s="8">
        <f t="shared" si="36"/>
        <v>0</v>
      </c>
      <c r="O56" s="6">
        <f t="shared" si="37"/>
        <v>1100</v>
      </c>
      <c r="P56" s="6">
        <f t="shared" si="38"/>
        <v>220</v>
      </c>
      <c r="Q56" s="6">
        <f t="shared" si="39"/>
        <v>220</v>
      </c>
      <c r="R56" s="6">
        <f t="shared" si="40"/>
        <v>1100</v>
      </c>
    </row>
    <row r="57" spans="1:18" ht="30" customHeight="1" thickBot="1" x14ac:dyDescent="0.3">
      <c r="A57" s="14">
        <v>46</v>
      </c>
      <c r="B57" s="21" t="s">
        <v>73</v>
      </c>
      <c r="C57" s="27" t="s">
        <v>75</v>
      </c>
      <c r="D57" s="37">
        <v>250</v>
      </c>
      <c r="E57" s="29">
        <v>42</v>
      </c>
      <c r="F57" s="18">
        <v>46</v>
      </c>
      <c r="G57" s="18">
        <v>30</v>
      </c>
      <c r="H57" s="6"/>
      <c r="I57" s="6"/>
      <c r="J57" s="7"/>
      <c r="K57" s="7"/>
      <c r="L57" s="6">
        <f t="shared" si="34"/>
        <v>39.333333333333336</v>
      </c>
      <c r="M57" s="8">
        <f t="shared" si="35"/>
        <v>8.3266639978645394</v>
      </c>
      <c r="N57" s="8">
        <f t="shared" si="36"/>
        <v>21.169484740333573</v>
      </c>
      <c r="O57" s="6">
        <f t="shared" si="37"/>
        <v>9833.3333333333321</v>
      </c>
      <c r="P57" s="6">
        <f t="shared" si="38"/>
        <v>39.333333333333329</v>
      </c>
      <c r="Q57" s="6">
        <f t="shared" si="39"/>
        <v>39.33</v>
      </c>
      <c r="R57" s="6">
        <v>9833</v>
      </c>
    </row>
    <row r="58" spans="1:18" ht="30" customHeight="1" thickBot="1" x14ac:dyDescent="0.3">
      <c r="A58" s="14">
        <v>47</v>
      </c>
      <c r="B58" s="20" t="s">
        <v>74</v>
      </c>
      <c r="C58" s="27" t="s">
        <v>75</v>
      </c>
      <c r="D58" s="48">
        <v>200</v>
      </c>
      <c r="E58" s="29">
        <v>47</v>
      </c>
      <c r="F58" s="18">
        <v>44.5</v>
      </c>
      <c r="G58" s="18">
        <v>35</v>
      </c>
      <c r="H58" s="6"/>
      <c r="I58" s="6"/>
      <c r="J58" s="7"/>
      <c r="K58" s="7"/>
      <c r="L58" s="6">
        <f t="shared" si="34"/>
        <v>42.166666666666664</v>
      </c>
      <c r="M58" s="8">
        <f t="shared" si="35"/>
        <v>6.3311399710742053</v>
      </c>
      <c r="N58" s="8">
        <f t="shared" si="36"/>
        <v>15.014561196223413</v>
      </c>
      <c r="O58" s="6">
        <f t="shared" si="37"/>
        <v>8433.3333333333339</v>
      </c>
      <c r="P58" s="6">
        <f t="shared" si="38"/>
        <v>42.166666666666671</v>
      </c>
      <c r="Q58" s="6">
        <f t="shared" si="39"/>
        <v>42.16</v>
      </c>
      <c r="R58" s="6">
        <v>8433.2999999999993</v>
      </c>
    </row>
    <row r="59" spans="1:18" ht="30" customHeight="1" thickBot="1" x14ac:dyDescent="0.3">
      <c r="A59" s="14">
        <v>48</v>
      </c>
      <c r="B59" s="20" t="s">
        <v>29</v>
      </c>
      <c r="C59" s="27" t="s">
        <v>76</v>
      </c>
      <c r="D59" s="48">
        <v>4</v>
      </c>
      <c r="E59" s="29">
        <v>115</v>
      </c>
      <c r="F59" s="18">
        <v>115</v>
      </c>
      <c r="G59" s="18">
        <v>115</v>
      </c>
      <c r="H59" s="6"/>
      <c r="I59" s="6"/>
      <c r="J59" s="7"/>
      <c r="K59" s="7"/>
      <c r="L59" s="6">
        <f t="shared" si="34"/>
        <v>115</v>
      </c>
      <c r="M59" s="8">
        <f t="shared" si="35"/>
        <v>0</v>
      </c>
      <c r="N59" s="8">
        <f t="shared" si="36"/>
        <v>0</v>
      </c>
      <c r="O59" s="6">
        <f t="shared" si="37"/>
        <v>460</v>
      </c>
      <c r="P59" s="6">
        <f t="shared" si="38"/>
        <v>115</v>
      </c>
      <c r="Q59" s="6">
        <f t="shared" si="39"/>
        <v>115</v>
      </c>
      <c r="R59" s="6">
        <f t="shared" si="40"/>
        <v>460</v>
      </c>
    </row>
    <row r="60" spans="1:18" ht="30" customHeight="1" thickBot="1" x14ac:dyDescent="0.3">
      <c r="A60" s="14">
        <v>49</v>
      </c>
      <c r="B60" s="20" t="s">
        <v>28</v>
      </c>
      <c r="C60" s="27" t="s">
        <v>75</v>
      </c>
      <c r="D60" s="48">
        <v>200</v>
      </c>
      <c r="E60" s="29">
        <v>263</v>
      </c>
      <c r="F60" s="18">
        <v>279</v>
      </c>
      <c r="G60" s="18">
        <v>247.5</v>
      </c>
      <c r="H60" s="6"/>
      <c r="I60" s="6"/>
      <c r="J60" s="7"/>
      <c r="K60" s="7"/>
      <c r="L60" s="6">
        <f t="shared" si="34"/>
        <v>263.16666666666669</v>
      </c>
      <c r="M60" s="8">
        <f t="shared" si="35"/>
        <v>15.750661361775681</v>
      </c>
      <c r="N60" s="8">
        <f t="shared" si="36"/>
        <v>5.9850518157475658</v>
      </c>
      <c r="O60" s="6">
        <f t="shared" si="37"/>
        <v>52633.333333333336</v>
      </c>
      <c r="P60" s="6">
        <f t="shared" si="38"/>
        <v>263.16666666666669</v>
      </c>
      <c r="Q60" s="6">
        <f t="shared" si="39"/>
        <v>263.16000000000003</v>
      </c>
      <c r="R60" s="6">
        <v>52633.33</v>
      </c>
    </row>
    <row r="61" spans="1:18" ht="30" customHeight="1" thickBot="1" x14ac:dyDescent="0.3">
      <c r="A61" s="14">
        <v>50</v>
      </c>
      <c r="B61" s="20" t="s">
        <v>39</v>
      </c>
      <c r="C61" s="27" t="s">
        <v>75</v>
      </c>
      <c r="D61" s="37">
        <v>10</v>
      </c>
      <c r="E61" s="29">
        <v>560</v>
      </c>
      <c r="F61" s="18">
        <v>540</v>
      </c>
      <c r="G61" s="18">
        <v>560</v>
      </c>
      <c r="H61" s="6"/>
      <c r="I61" s="6"/>
      <c r="J61" s="7"/>
      <c r="K61" s="7"/>
      <c r="L61" s="6">
        <f t="shared" si="34"/>
        <v>553.33333333333337</v>
      </c>
      <c r="M61" s="8">
        <f t="shared" si="35"/>
        <v>11.547005383792516</v>
      </c>
      <c r="N61" s="8">
        <f t="shared" si="36"/>
        <v>2.0868082018902134</v>
      </c>
      <c r="O61" s="6">
        <f t="shared" si="37"/>
        <v>5533.3333333333339</v>
      </c>
      <c r="P61" s="6">
        <f t="shared" si="38"/>
        <v>553.33333333333337</v>
      </c>
      <c r="Q61" s="6">
        <f t="shared" si="39"/>
        <v>553.33000000000004</v>
      </c>
      <c r="R61" s="6">
        <f t="shared" si="40"/>
        <v>5533.3</v>
      </c>
    </row>
    <row r="62" spans="1:18" ht="30" customHeight="1" thickBot="1" x14ac:dyDescent="0.3">
      <c r="A62" s="14">
        <v>51</v>
      </c>
      <c r="B62" s="21" t="s">
        <v>38</v>
      </c>
      <c r="C62" s="27" t="s">
        <v>77</v>
      </c>
      <c r="D62" s="37">
        <v>600</v>
      </c>
      <c r="E62" s="29">
        <v>1</v>
      </c>
      <c r="F62" s="18">
        <v>0.95</v>
      </c>
      <c r="G62" s="18">
        <v>1</v>
      </c>
      <c r="H62" s="6"/>
      <c r="I62" s="6"/>
      <c r="J62" s="7"/>
      <c r="K62" s="7"/>
      <c r="L62" s="6">
        <f t="shared" si="34"/>
        <v>0.98333333333333339</v>
      </c>
      <c r="M62" s="8">
        <f t="shared" si="35"/>
        <v>2.8867513459481315E-2</v>
      </c>
      <c r="N62" s="8">
        <f t="shared" si="36"/>
        <v>2.9356793348625065</v>
      </c>
      <c r="O62" s="6">
        <f t="shared" si="37"/>
        <v>590</v>
      </c>
      <c r="P62" s="6">
        <f t="shared" si="38"/>
        <v>0.98333333333333328</v>
      </c>
      <c r="Q62" s="6">
        <f t="shared" si="39"/>
        <v>0.98</v>
      </c>
      <c r="R62" s="6">
        <v>589.98</v>
      </c>
    </row>
    <row r="63" spans="1:18" ht="30" customHeight="1" x14ac:dyDescent="0.25">
      <c r="A63" s="16"/>
      <c r="B63" s="22"/>
      <c r="C63" s="15"/>
      <c r="D63" s="15"/>
      <c r="E63" s="23">
        <v>243291.56</v>
      </c>
      <c r="F63" s="23">
        <v>243148</v>
      </c>
      <c r="G63" s="23">
        <v>219460</v>
      </c>
      <c r="H63" s="6"/>
      <c r="I63" s="6"/>
      <c r="J63" s="7"/>
      <c r="K63" s="7"/>
      <c r="L63" s="6"/>
      <c r="M63" s="8"/>
      <c r="N63" s="8"/>
      <c r="O63" s="6"/>
      <c r="P63" s="6"/>
      <c r="Q63" s="6"/>
      <c r="R63" s="57">
        <f>SUM(R7:R62)</f>
        <v>235299.13000000003</v>
      </c>
    </row>
    <row r="64" spans="1:18" ht="23.25" customHeight="1" x14ac:dyDescent="0.2">
      <c r="A64" s="70" t="s">
        <v>66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</row>
    <row r="65" spans="1:18" ht="15.75" customHeight="1" x14ac:dyDescent="0.2">
      <c r="A65" s="71"/>
      <c r="B65" s="71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s="2" customFormat="1" ht="15.75" customHeight="1" x14ac:dyDescent="0.2">
      <c r="A66" s="72" t="s">
        <v>15</v>
      </c>
      <c r="B66" s="72"/>
      <c r="C66" s="72"/>
      <c r="D66" s="9"/>
      <c r="E66" s="73" t="s">
        <v>16</v>
      </c>
      <c r="F66" s="73"/>
      <c r="G66" s="73"/>
      <c r="H66" s="73"/>
      <c r="I66" s="73"/>
      <c r="J66" s="73"/>
      <c r="K66" s="10"/>
      <c r="L66" s="10"/>
      <c r="M66" s="10"/>
      <c r="N66" s="10"/>
      <c r="O66" s="10"/>
      <c r="P66" s="10"/>
      <c r="Q66" s="10"/>
      <c r="R66" s="10"/>
    </row>
    <row r="67" spans="1:18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">
      <c r="A68" s="9"/>
      <c r="B68" s="11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</sheetData>
  <dataConsolidate/>
  <mergeCells count="16">
    <mergeCell ref="A64:R64"/>
    <mergeCell ref="A65:B65"/>
    <mergeCell ref="A66:C66"/>
    <mergeCell ref="E66:F66"/>
    <mergeCell ref="G66:J66"/>
    <mergeCell ref="P1:R1"/>
    <mergeCell ref="A3:R3"/>
    <mergeCell ref="E4:O4"/>
    <mergeCell ref="A5:A6"/>
    <mergeCell ref="B5:B6"/>
    <mergeCell ref="C5:C6"/>
    <mergeCell ref="D5:D6"/>
    <mergeCell ref="E5:I5"/>
    <mergeCell ref="J5:K5"/>
    <mergeCell ref="L5:N5"/>
    <mergeCell ref="O5:R5"/>
  </mergeCells>
  <printOptions horizontalCentered="1" verticalCentered="1"/>
  <pageMargins left="0.43307086614173229" right="0.19685039370078741" top="0.27559055118110237" bottom="0" header="0.15748031496062992" footer="0.31496062992125984"/>
  <pageSetup paperSize="9" scale="27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2020-07-16T06:40:43Z</cp:lastPrinted>
  <dcterms:created xsi:type="dcterms:W3CDTF">2014-01-15T18:15:09Z</dcterms:created>
  <dcterms:modified xsi:type="dcterms:W3CDTF">2020-07-21T13:42:52Z</dcterms:modified>
</cp:coreProperties>
</file>