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75"/>
  </bookViews>
  <sheets>
    <sheet name="Лист1" sheetId="1" r:id="rId1"/>
  </sheets>
  <calcPr calcId="152511" calcOnSave="0"/>
</workbook>
</file>

<file path=xl/calcChain.xml><?xml version="1.0" encoding="utf-8"?>
<calcChain xmlns="http://schemas.openxmlformats.org/spreadsheetml/2006/main">
  <c r="K24" i="1" l="1"/>
  <c r="P24" i="1" s="1"/>
  <c r="L24" i="1"/>
  <c r="M24" i="1"/>
  <c r="K23" i="1"/>
  <c r="P23" i="1" s="1"/>
  <c r="L23" i="1"/>
  <c r="M23" i="1"/>
  <c r="K22" i="1"/>
  <c r="P22" i="1"/>
  <c r="L22" i="1"/>
  <c r="M22" i="1"/>
  <c r="M21" i="1"/>
  <c r="L21" i="1"/>
  <c r="K21" i="1"/>
  <c r="P21" i="1" s="1"/>
  <c r="F18" i="1"/>
  <c r="N24" i="1" l="1"/>
  <c r="O24" i="1" s="1"/>
  <c r="N23" i="1"/>
  <c r="O23" i="1" s="1"/>
  <c r="N22" i="1"/>
  <c r="O22" i="1" s="1"/>
  <c r="N21" i="1"/>
  <c r="O21" i="1" s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K14" i="1"/>
  <c r="P14" i="1" s="1"/>
  <c r="K15" i="1"/>
  <c r="P15" i="1" s="1"/>
  <c r="K16" i="1"/>
  <c r="P16" i="1" s="1"/>
  <c r="K17" i="1"/>
  <c r="P17" i="1" s="1"/>
  <c r="K18" i="1"/>
  <c r="P18" i="1" s="1"/>
  <c r="K19" i="1"/>
  <c r="P19" i="1" s="1"/>
  <c r="K20" i="1"/>
  <c r="P20" i="1" s="1"/>
  <c r="N17" i="1" l="1"/>
  <c r="O17" i="1" s="1"/>
  <c r="N15" i="1"/>
  <c r="O15" i="1" s="1"/>
  <c r="N18" i="1"/>
  <c r="O18" i="1" s="1"/>
  <c r="N16" i="1"/>
  <c r="O16" i="1" s="1"/>
  <c r="N19" i="1"/>
  <c r="O19" i="1" s="1"/>
  <c r="N14" i="1"/>
  <c r="O14" i="1" s="1"/>
  <c r="N20" i="1"/>
  <c r="O20" i="1" s="1"/>
  <c r="M25" i="1"/>
  <c r="L25" i="1"/>
  <c r="K25" i="1"/>
  <c r="P25" i="1" s="1"/>
  <c r="N25" i="1" l="1"/>
  <c r="O25" i="1" s="1"/>
</calcChain>
</file>

<file path=xl/sharedStrings.xml><?xml version="1.0" encoding="utf-8"?>
<sst xmlns="http://schemas.openxmlformats.org/spreadsheetml/2006/main" count="56" uniqueCount="41">
  <si>
    <t>№ п/п</t>
  </si>
  <si>
    <t>Наименование товара, работ, услуг</t>
  </si>
  <si>
    <t>Объем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</si>
  <si>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</si>
  <si>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</si>
  <si>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</si>
  <si>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</si>
  <si>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</si>
  <si>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</si>
  <si>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</si>
  <si>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</si>
  <si>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</si>
  <si>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</si>
  <si>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Рыночная стоимость</t>
  </si>
  <si>
    <t>Кол-во</t>
  </si>
  <si>
    <t>Цена за ед.изм.</t>
  </si>
  <si>
    <t>_______________________</t>
  </si>
  <si>
    <t>м.п.</t>
  </si>
  <si>
    <t>Обоснование начальной (максимальной) цены контракта</t>
  </si>
  <si>
    <t>2. В соответствии с требованиями Приказа Минэкономразвития России от 02.10.2013г. N567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 рассчитывался коэффициент вариации цен, указанных в коммерческих предложениях.</t>
  </si>
  <si>
    <t>Начальная (максимальная) цена контракта</t>
  </si>
  <si>
    <t>Ед. измер.</t>
  </si>
  <si>
    <t>шт.</t>
  </si>
  <si>
    <t>Л.В. Галеева</t>
  </si>
  <si>
    <t>1. Начальная (максимальныя) цена контракта определена методом сопоставимых рыночных цен (КП).</t>
  </si>
  <si>
    <t>3. Начальная (максимальная) цена контракта определена как среднее значение из рыночных цен (КП).</t>
  </si>
  <si>
    <t>Картридж 26X CF226X Для МФУ HP LaserJet Pro М426 dw</t>
  </si>
  <si>
    <t>Картридж 507A CE403A Для принтера HP LaserJet Pro 500 color M551</t>
  </si>
  <si>
    <t>Картридж 507A CE402A Для принтера HP LaserJet Pro 500 color M551</t>
  </si>
  <si>
    <t>Картридж 507A CE401A Для принтера HP LaserJet Pro 500 color M551</t>
  </si>
  <si>
    <t>Картридж 507A CE400A Для принтера HP LaserJet Pro 500 color M551</t>
  </si>
  <si>
    <t>Картридж KX-FAT411A/A7 Для МФУ Panasonic KX – MB2030RU</t>
  </si>
  <si>
    <t>на поставку многофункционального устройства (МФУ) для нужд муниципального автономного учреждения городского округа Шатура "Многофункциональный центр предоставления государственных и муниципальных услуг" (МФЦ Шатура)</t>
  </si>
  <si>
    <t>Заместитель директора МФЦ Шатура</t>
  </si>
  <si>
    <t xml:space="preserve">Картридж 80X CF280XF Для МФУ HP LaserJet Pro 400 MFP V425dn </t>
  </si>
  <si>
    <t>Картридж CF259A для МФУ HP LaserJet Pro М428 dw</t>
  </si>
  <si>
    <t>Чернила Premium для Canon/Epson/HP/Lexmark чер. 100 мл водн ProfiLine</t>
  </si>
  <si>
    <t>Чернила Premium для Canon/Epson/HP/Lexmark гол. 100 мл водн ProfiLine</t>
  </si>
  <si>
    <t>Чернила Premium для Canon/Epson/HP/Lexmark жел. 100 мл водн ProfiLine</t>
  </si>
  <si>
    <t>Чернила Premium для Canon/Epson/HP/Lexmark пурп. 100 мл водн ProfiLine</t>
  </si>
  <si>
    <r>
      <t>Начальная (максимальная) цена муниципального контракта принимается равной</t>
    </r>
    <r>
      <rPr>
        <b/>
        <u/>
        <sz val="11"/>
        <color theme="1"/>
        <rFont val="Times New Roman"/>
        <family val="1"/>
        <charset val="204"/>
      </rPr>
      <t xml:space="preserve"> 368 600,00 ру</t>
    </r>
    <r>
      <rPr>
        <sz val="11"/>
        <color theme="1"/>
        <rFont val="Times New Roman"/>
        <family val="1"/>
        <charset val="204"/>
      </rPr>
      <t>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</si>
</sst>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" fillId="2" borderId="6" xfId="0" applyFont="1" applyFill="1" applyBorder="1"/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0" xfId="0" applyFont="1" applyFill="1" applyAlignment="1">
      <alignment horizontal="left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164" fontId="6" fillId="3" borderId="4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0"/>
  <sheetViews>
    <sheetView tabSelected="1" view="pageLayout" topLeftCell="A21" zoomScale="80" zoomScaleNormal="98" zoomScalePageLayoutView="80" workbookViewId="0">
      <selection activeCell="H28" sqref="H28"/>
    </sheetView>
  </sheetViews>
  <sheetFormatPr defaultRowHeight="15" x14ac:dyDescent="0.25"/>
  <cols>
    <col min="1" max="1" width="9.140625" style="2"/>
    <col min="2" max="2" width="9.28515625" style="2" bestFit="1" customWidth="1"/>
    <col min="3" max="3" width="31.28515625" style="2" customWidth="1"/>
    <col min="4" max="4" width="14.42578125" style="2" customWidth="1"/>
    <col min="5" max="5" width="10.7109375" style="2" customWidth="1"/>
    <col min="6" max="6" width="15.140625" style="2" customWidth="1"/>
    <col min="7" max="7" width="16.42578125" style="2" customWidth="1"/>
    <col min="8" max="8" width="15.42578125" style="2" customWidth="1"/>
    <col min="9" max="9" width="14.85546875" style="2" customWidth="1"/>
    <col min="10" max="10" width="14.5703125" style="2" customWidth="1"/>
    <col min="11" max="11" width="14" style="2" customWidth="1"/>
    <col min="12" max="12" width="9.28515625" style="2" bestFit="1" customWidth="1"/>
    <col min="13" max="14" width="11.140625" style="2" bestFit="1" customWidth="1"/>
    <col min="15" max="15" width="17.5703125" style="2" customWidth="1"/>
    <col min="16" max="16" width="12.140625" style="2" customWidth="1"/>
    <col min="17" max="16384" width="9.140625" style="2"/>
  </cols>
  <sheetData>
    <row r="2" spans="2:16" ht="38.25" customHeight="1" x14ac:dyDescent="0.25">
      <c r="B2" s="1"/>
      <c r="C2" s="1"/>
      <c r="D2" s="35" t="s">
        <v>18</v>
      </c>
      <c r="E2" s="35"/>
      <c r="F2" s="35"/>
      <c r="G2" s="35"/>
      <c r="H2" s="35"/>
      <c r="I2" s="35"/>
      <c r="J2" s="35"/>
      <c r="K2" s="35"/>
      <c r="L2" s="1"/>
      <c r="M2" s="1"/>
      <c r="N2" s="1"/>
      <c r="O2" s="1"/>
    </row>
    <row r="3" spans="2:16" x14ac:dyDescent="0.25">
      <c r="B3" s="1"/>
      <c r="C3" s="1"/>
      <c r="D3" s="45" t="s">
        <v>32</v>
      </c>
      <c r="E3" s="45"/>
      <c r="F3" s="45"/>
      <c r="G3" s="45"/>
      <c r="H3" s="45"/>
      <c r="I3" s="45"/>
      <c r="J3" s="45"/>
      <c r="K3" s="45"/>
      <c r="L3" s="1"/>
      <c r="M3" s="1"/>
      <c r="N3" s="1"/>
      <c r="O3" s="1"/>
    </row>
    <row r="4" spans="2:16" ht="43.5" customHeight="1" x14ac:dyDescent="0.25">
      <c r="B4" s="1"/>
      <c r="C4" s="1"/>
      <c r="D4" s="45"/>
      <c r="E4" s="45"/>
      <c r="F4" s="45"/>
      <c r="G4" s="45"/>
      <c r="H4" s="45"/>
      <c r="I4" s="45"/>
      <c r="J4" s="45"/>
      <c r="K4" s="45"/>
      <c r="L4" s="1"/>
      <c r="M4" s="1"/>
      <c r="N4" s="1"/>
      <c r="O4" s="1"/>
    </row>
    <row r="5" spans="2:16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6" x14ac:dyDescent="0.25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2:16" x14ac:dyDescent="0.25">
      <c r="B7" s="36" t="s">
        <v>19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2:16" x14ac:dyDescent="0.25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2:16" x14ac:dyDescent="0.25">
      <c r="B9" s="36" t="s">
        <v>25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2:16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2:16" x14ac:dyDescent="0.25">
      <c r="B11" s="41" t="s">
        <v>20</v>
      </c>
      <c r="C11" s="42"/>
      <c r="D11" s="43"/>
      <c r="E11" s="44"/>
      <c r="F11" s="3"/>
      <c r="G11" s="3"/>
      <c r="H11" s="3"/>
      <c r="I11" s="3"/>
      <c r="J11" s="3"/>
      <c r="K11" s="3"/>
      <c r="L11" s="4"/>
      <c r="M11" s="4"/>
      <c r="N11" s="5"/>
      <c r="O11" s="5"/>
      <c r="P11" s="6"/>
    </row>
    <row r="12" spans="2:16" ht="15" customHeight="1" x14ac:dyDescent="0.25">
      <c r="B12" s="31" t="s">
        <v>0</v>
      </c>
      <c r="C12" s="31" t="s">
        <v>1</v>
      </c>
      <c r="D12" s="33" t="s">
        <v>2</v>
      </c>
      <c r="E12" s="34"/>
      <c r="F12" s="7" t="s">
        <v>3</v>
      </c>
      <c r="G12" s="7" t="s">
        <v>4</v>
      </c>
      <c r="H12" s="7" t="s">
        <v>5</v>
      </c>
      <c r="I12" s="7" t="s">
        <v>6</v>
      </c>
      <c r="J12" s="7" t="s">
        <v>7</v>
      </c>
      <c r="K12" s="39" t="s">
        <v>8</v>
      </c>
      <c r="L12" s="31" t="s">
        <v>9</v>
      </c>
      <c r="M12" s="31" t="s">
        <v>10</v>
      </c>
      <c r="N12" s="31" t="s">
        <v>11</v>
      </c>
      <c r="O12" s="31" t="s">
        <v>12</v>
      </c>
      <c r="P12" s="37" t="s">
        <v>13</v>
      </c>
    </row>
    <row r="13" spans="2:16" ht="61.5" customHeight="1" x14ac:dyDescent="0.25">
      <c r="B13" s="32"/>
      <c r="C13" s="32"/>
      <c r="D13" s="8" t="s">
        <v>21</v>
      </c>
      <c r="E13" s="9" t="s">
        <v>14</v>
      </c>
      <c r="F13" s="7" t="s">
        <v>15</v>
      </c>
      <c r="G13" s="7" t="s">
        <v>15</v>
      </c>
      <c r="H13" s="7" t="s">
        <v>15</v>
      </c>
      <c r="I13" s="7" t="s">
        <v>15</v>
      </c>
      <c r="J13" s="7" t="s">
        <v>15</v>
      </c>
      <c r="K13" s="40"/>
      <c r="L13" s="32"/>
      <c r="M13" s="32"/>
      <c r="N13" s="32"/>
      <c r="O13" s="32"/>
      <c r="P13" s="38"/>
    </row>
    <row r="14" spans="2:16" ht="61.5" customHeight="1" x14ac:dyDescent="0.25">
      <c r="B14" s="19">
        <v>1</v>
      </c>
      <c r="C14" s="23" t="s">
        <v>34</v>
      </c>
      <c r="D14" s="20" t="s">
        <v>22</v>
      </c>
      <c r="E14" s="21">
        <v>120</v>
      </c>
      <c r="F14" s="22">
        <v>1225</v>
      </c>
      <c r="G14" s="22">
        <v>1275</v>
      </c>
      <c r="H14" s="22">
        <v>1250</v>
      </c>
      <c r="I14" s="22"/>
      <c r="J14" s="22"/>
      <c r="K14" s="10">
        <f t="shared" ref="K14:K25" si="0">AVERAGE(F14,G14,H14,I14,J14)</f>
        <v>1250</v>
      </c>
      <c r="L14" s="4">
        <f t="shared" ref="L14:L25" si="1">COUNT(F14:J14)</f>
        <v>3</v>
      </c>
      <c r="M14" s="5">
        <f t="shared" ref="M14:M25" si="2">STDEV(F14,G14,H14,I14,J14)</f>
        <v>25</v>
      </c>
      <c r="N14" s="5">
        <f t="shared" ref="N14:N24" si="3">M14/K14*100</f>
        <v>2</v>
      </c>
      <c r="O14" s="5" t="str">
        <f t="shared" ref="O14:O24" si="4">IF(N14&lt;33,"ОДНОРОДНЫЕ","НЕОДНОРОДНЫЕ")</f>
        <v>ОДНОРОДНЫЕ</v>
      </c>
      <c r="P14" s="6">
        <f t="shared" ref="P14:P25" si="5">K14*E14</f>
        <v>150000</v>
      </c>
    </row>
    <row r="15" spans="2:16" ht="61.5" customHeight="1" x14ac:dyDescent="0.25">
      <c r="B15" s="19">
        <v>2</v>
      </c>
      <c r="C15" s="24" t="s">
        <v>26</v>
      </c>
      <c r="D15" s="20" t="s">
        <v>22</v>
      </c>
      <c r="E15" s="21">
        <v>120</v>
      </c>
      <c r="F15" s="22">
        <v>1489.6</v>
      </c>
      <c r="G15" s="22">
        <v>1550.4</v>
      </c>
      <c r="H15" s="22">
        <v>1520</v>
      </c>
      <c r="I15" s="22"/>
      <c r="J15" s="22"/>
      <c r="K15" s="10">
        <f t="shared" si="0"/>
        <v>1520</v>
      </c>
      <c r="L15" s="4">
        <f t="shared" si="1"/>
        <v>3</v>
      </c>
      <c r="M15" s="5">
        <f t="shared" si="2"/>
        <v>30.400000000000091</v>
      </c>
      <c r="N15" s="5">
        <f t="shared" si="3"/>
        <v>2.0000000000000058</v>
      </c>
      <c r="O15" s="5" t="str">
        <f t="shared" si="4"/>
        <v>ОДНОРОДНЫЕ</v>
      </c>
      <c r="P15" s="6">
        <f t="shared" si="5"/>
        <v>182400</v>
      </c>
    </row>
    <row r="16" spans="2:16" ht="61.5" customHeight="1" x14ac:dyDescent="0.25">
      <c r="B16" s="19">
        <v>3</v>
      </c>
      <c r="C16" s="25" t="s">
        <v>35</v>
      </c>
      <c r="D16" s="20" t="s">
        <v>22</v>
      </c>
      <c r="E16" s="21">
        <v>10</v>
      </c>
      <c r="F16" s="22">
        <v>1254.4000000000001</v>
      </c>
      <c r="G16" s="22">
        <v>1305.5999999999999</v>
      </c>
      <c r="H16" s="22">
        <v>1280</v>
      </c>
      <c r="I16" s="22"/>
      <c r="J16" s="22"/>
      <c r="K16" s="10">
        <f t="shared" si="0"/>
        <v>1280</v>
      </c>
      <c r="L16" s="4">
        <f t="shared" si="1"/>
        <v>3</v>
      </c>
      <c r="M16" s="5">
        <f t="shared" si="2"/>
        <v>25.599999999999909</v>
      </c>
      <c r="N16" s="5">
        <f t="shared" si="3"/>
        <v>1.9999999999999927</v>
      </c>
      <c r="O16" s="5" t="str">
        <f t="shared" si="4"/>
        <v>ОДНОРОДНЫЕ</v>
      </c>
      <c r="P16" s="6">
        <f t="shared" si="5"/>
        <v>12800</v>
      </c>
    </row>
    <row r="17" spans="2:16" ht="61.5" customHeight="1" x14ac:dyDescent="0.25">
      <c r="B17" s="19">
        <v>4</v>
      </c>
      <c r="C17" s="25" t="s">
        <v>27</v>
      </c>
      <c r="D17" s="20" t="s">
        <v>22</v>
      </c>
      <c r="E17" s="21">
        <v>1</v>
      </c>
      <c r="F17" s="22">
        <v>2058</v>
      </c>
      <c r="G17" s="22">
        <v>2142</v>
      </c>
      <c r="H17" s="22">
        <v>2100</v>
      </c>
      <c r="I17" s="22"/>
      <c r="J17" s="22"/>
      <c r="K17" s="10">
        <f t="shared" si="0"/>
        <v>2100</v>
      </c>
      <c r="L17" s="4">
        <f t="shared" si="1"/>
        <v>3</v>
      </c>
      <c r="M17" s="5">
        <f t="shared" si="2"/>
        <v>42</v>
      </c>
      <c r="N17" s="5">
        <f t="shared" si="3"/>
        <v>2</v>
      </c>
      <c r="O17" s="5" t="str">
        <f t="shared" si="4"/>
        <v>ОДНОРОДНЫЕ</v>
      </c>
      <c r="P17" s="6">
        <f t="shared" si="5"/>
        <v>2100</v>
      </c>
    </row>
    <row r="18" spans="2:16" ht="61.5" customHeight="1" x14ac:dyDescent="0.25">
      <c r="B18" s="19">
        <v>5</v>
      </c>
      <c r="C18" s="24" t="s">
        <v>28</v>
      </c>
      <c r="D18" s="20" t="s">
        <v>22</v>
      </c>
      <c r="E18" s="21">
        <v>1</v>
      </c>
      <c r="F18" s="22">
        <f>$F$17</f>
        <v>2058</v>
      </c>
      <c r="G18" s="22">
        <v>2142</v>
      </c>
      <c r="H18" s="22">
        <v>2100</v>
      </c>
      <c r="I18" s="22"/>
      <c r="J18" s="22"/>
      <c r="K18" s="10">
        <f t="shared" si="0"/>
        <v>2100</v>
      </c>
      <c r="L18" s="4">
        <f t="shared" si="1"/>
        <v>3</v>
      </c>
      <c r="M18" s="5">
        <f t="shared" si="2"/>
        <v>42</v>
      </c>
      <c r="N18" s="5">
        <f t="shared" si="3"/>
        <v>2</v>
      </c>
      <c r="O18" s="5" t="str">
        <f t="shared" si="4"/>
        <v>ОДНОРОДНЫЕ</v>
      </c>
      <c r="P18" s="6">
        <f t="shared" si="5"/>
        <v>2100</v>
      </c>
    </row>
    <row r="19" spans="2:16" ht="61.5" customHeight="1" x14ac:dyDescent="0.25">
      <c r="B19" s="19">
        <v>6</v>
      </c>
      <c r="C19" s="24" t="s">
        <v>29</v>
      </c>
      <c r="D19" s="20" t="s">
        <v>22</v>
      </c>
      <c r="E19" s="21">
        <v>1</v>
      </c>
      <c r="F19" s="22">
        <v>2058</v>
      </c>
      <c r="G19" s="22">
        <v>2142</v>
      </c>
      <c r="H19" s="22">
        <v>2100</v>
      </c>
      <c r="I19" s="22"/>
      <c r="J19" s="22"/>
      <c r="K19" s="10">
        <f t="shared" si="0"/>
        <v>2100</v>
      </c>
      <c r="L19" s="4">
        <f t="shared" si="1"/>
        <v>3</v>
      </c>
      <c r="M19" s="5">
        <f t="shared" si="2"/>
        <v>42</v>
      </c>
      <c r="N19" s="5">
        <f t="shared" si="3"/>
        <v>2</v>
      </c>
      <c r="O19" s="5" t="str">
        <f t="shared" si="4"/>
        <v>ОДНОРОДНЫЕ</v>
      </c>
      <c r="P19" s="6">
        <f t="shared" si="5"/>
        <v>2100</v>
      </c>
    </row>
    <row r="20" spans="2:16" ht="61.5" customHeight="1" x14ac:dyDescent="0.25">
      <c r="B20" s="19">
        <v>7</v>
      </c>
      <c r="C20" s="24" t="s">
        <v>30</v>
      </c>
      <c r="D20" s="20" t="s">
        <v>22</v>
      </c>
      <c r="E20" s="21">
        <v>1</v>
      </c>
      <c r="F20" s="22">
        <v>2058</v>
      </c>
      <c r="G20" s="22">
        <v>2142</v>
      </c>
      <c r="H20" s="22">
        <v>2100</v>
      </c>
      <c r="I20" s="22"/>
      <c r="J20" s="22"/>
      <c r="K20" s="10">
        <f t="shared" si="0"/>
        <v>2100</v>
      </c>
      <c r="L20" s="4">
        <f t="shared" si="1"/>
        <v>3</v>
      </c>
      <c r="M20" s="5">
        <f t="shared" si="2"/>
        <v>42</v>
      </c>
      <c r="N20" s="5">
        <f t="shared" si="3"/>
        <v>2</v>
      </c>
      <c r="O20" s="5" t="str">
        <f t="shared" si="4"/>
        <v>ОДНОРОДНЫЕ</v>
      </c>
      <c r="P20" s="6">
        <f t="shared" si="5"/>
        <v>2100</v>
      </c>
    </row>
    <row r="21" spans="2:16" ht="61.5" customHeight="1" x14ac:dyDescent="0.25">
      <c r="B21" s="5">
        <v>8</v>
      </c>
      <c r="C21" s="26" t="s">
        <v>31</v>
      </c>
      <c r="D21" s="4" t="s">
        <v>22</v>
      </c>
      <c r="E21" s="4">
        <v>5</v>
      </c>
      <c r="F21" s="3">
        <v>588</v>
      </c>
      <c r="G21" s="3">
        <v>612</v>
      </c>
      <c r="H21" s="3">
        <v>600</v>
      </c>
      <c r="I21" s="22"/>
      <c r="J21" s="22"/>
      <c r="K21" s="10">
        <f t="shared" ref="K21:K24" si="6">AVERAGE(F21,G21,H21,I21,J21)</f>
        <v>600</v>
      </c>
      <c r="L21" s="4">
        <f t="shared" ref="L21:L24" si="7">COUNT(F21:J21)</f>
        <v>3</v>
      </c>
      <c r="M21" s="5">
        <f t="shared" ref="M21:M24" si="8">STDEV(F21,G21,H21,I21,J21)</f>
        <v>12</v>
      </c>
      <c r="N21" s="5">
        <f t="shared" si="3"/>
        <v>2</v>
      </c>
      <c r="O21" s="5" t="str">
        <f t="shared" si="4"/>
        <v>ОДНОРОДНЫЕ</v>
      </c>
      <c r="P21" s="6">
        <f t="shared" ref="P21:P24" si="9">K21*E21</f>
        <v>3000</v>
      </c>
    </row>
    <row r="22" spans="2:16" ht="61.5" customHeight="1" x14ac:dyDescent="0.25">
      <c r="B22" s="5">
        <v>9</v>
      </c>
      <c r="C22" s="26" t="s">
        <v>36</v>
      </c>
      <c r="D22" s="4" t="s">
        <v>22</v>
      </c>
      <c r="E22" s="4">
        <v>2</v>
      </c>
      <c r="F22" s="3">
        <v>1470</v>
      </c>
      <c r="G22" s="3">
        <v>1530</v>
      </c>
      <c r="H22" s="3">
        <v>1500</v>
      </c>
      <c r="I22" s="22"/>
      <c r="J22" s="22"/>
      <c r="K22" s="10">
        <f t="shared" si="6"/>
        <v>1500</v>
      </c>
      <c r="L22" s="4">
        <f t="shared" si="7"/>
        <v>3</v>
      </c>
      <c r="M22" s="5">
        <f t="shared" si="8"/>
        <v>30</v>
      </c>
      <c r="N22" s="5">
        <f t="shared" si="3"/>
        <v>2</v>
      </c>
      <c r="O22" s="5" t="str">
        <f t="shared" si="4"/>
        <v>ОДНОРОДНЫЕ</v>
      </c>
      <c r="P22" s="6">
        <f t="shared" si="9"/>
        <v>3000</v>
      </c>
    </row>
    <row r="23" spans="2:16" ht="61.5" customHeight="1" x14ac:dyDescent="0.25">
      <c r="B23" s="5">
        <v>10</v>
      </c>
      <c r="C23" s="26" t="s">
        <v>37</v>
      </c>
      <c r="D23" s="4" t="s">
        <v>22</v>
      </c>
      <c r="E23" s="4">
        <v>2</v>
      </c>
      <c r="F23" s="3">
        <v>1470</v>
      </c>
      <c r="G23" s="3">
        <v>1530</v>
      </c>
      <c r="H23" s="3">
        <v>1500</v>
      </c>
      <c r="I23" s="22"/>
      <c r="J23" s="22"/>
      <c r="K23" s="10">
        <f t="shared" si="6"/>
        <v>1500</v>
      </c>
      <c r="L23" s="4">
        <f t="shared" si="7"/>
        <v>3</v>
      </c>
      <c r="M23" s="5">
        <f t="shared" si="8"/>
        <v>30</v>
      </c>
      <c r="N23" s="5">
        <f t="shared" si="3"/>
        <v>2</v>
      </c>
      <c r="O23" s="5" t="str">
        <f t="shared" si="4"/>
        <v>ОДНОРОДНЫЕ</v>
      </c>
      <c r="P23" s="6">
        <f t="shared" si="9"/>
        <v>3000</v>
      </c>
    </row>
    <row r="24" spans="2:16" ht="61.5" customHeight="1" x14ac:dyDescent="0.25">
      <c r="B24" s="5">
        <v>11</v>
      </c>
      <c r="C24" s="26" t="s">
        <v>38</v>
      </c>
      <c r="D24" s="4" t="s">
        <v>22</v>
      </c>
      <c r="E24" s="4">
        <v>2</v>
      </c>
      <c r="F24" s="3">
        <v>1470</v>
      </c>
      <c r="G24" s="3">
        <v>1530</v>
      </c>
      <c r="H24" s="3">
        <v>1500</v>
      </c>
      <c r="I24" s="22"/>
      <c r="J24" s="22"/>
      <c r="K24" s="10">
        <f t="shared" si="6"/>
        <v>1500</v>
      </c>
      <c r="L24" s="4">
        <f t="shared" si="7"/>
        <v>3</v>
      </c>
      <c r="M24" s="5">
        <f t="shared" si="8"/>
        <v>30</v>
      </c>
      <c r="N24" s="5">
        <f t="shared" si="3"/>
        <v>2</v>
      </c>
      <c r="O24" s="5" t="str">
        <f t="shared" si="4"/>
        <v>ОДНОРОДНЫЕ</v>
      </c>
      <c r="P24" s="6">
        <f t="shared" si="9"/>
        <v>3000</v>
      </c>
    </row>
    <row r="25" spans="2:16" ht="52.5" customHeight="1" x14ac:dyDescent="0.25">
      <c r="B25" s="5">
        <v>12</v>
      </c>
      <c r="C25" s="26" t="s">
        <v>39</v>
      </c>
      <c r="D25" s="4" t="s">
        <v>22</v>
      </c>
      <c r="E25" s="4">
        <v>2</v>
      </c>
      <c r="F25" s="3">
        <v>1470</v>
      </c>
      <c r="G25" s="3">
        <v>1530</v>
      </c>
      <c r="H25" s="3">
        <v>1500</v>
      </c>
      <c r="I25" s="3"/>
      <c r="J25" s="3"/>
      <c r="K25" s="10">
        <f t="shared" si="0"/>
        <v>1500</v>
      </c>
      <c r="L25" s="4">
        <f t="shared" si="1"/>
        <v>3</v>
      </c>
      <c r="M25" s="5">
        <f t="shared" si="2"/>
        <v>30</v>
      </c>
      <c r="N25" s="5">
        <f t="shared" ref="N25" si="10">M25/K25*100</f>
        <v>2</v>
      </c>
      <c r="O25" s="5" t="str">
        <f t="shared" ref="O25" si="11">IF(N25&lt;33,"ОДНОРОДНЫЕ","НЕОДНОРОДНЫЕ")</f>
        <v>ОДНОРОДНЫЕ</v>
      </c>
      <c r="P25" s="6">
        <f t="shared" si="5"/>
        <v>3000</v>
      </c>
    </row>
    <row r="26" spans="2:16" ht="21.75" customHeight="1" x14ac:dyDescent="0.25">
      <c r="B26" s="11"/>
      <c r="C26" s="12"/>
      <c r="D26" s="13"/>
      <c r="E26" s="13"/>
      <c r="F26" s="14"/>
      <c r="G26" s="14"/>
      <c r="H26" s="14"/>
      <c r="I26" s="14"/>
      <c r="J26" s="14"/>
      <c r="K26" s="15"/>
      <c r="L26" s="13"/>
      <c r="M26" s="11"/>
      <c r="N26" s="11"/>
      <c r="O26" s="11"/>
      <c r="P26" s="16"/>
    </row>
    <row r="27" spans="2:16" ht="34.5" customHeight="1" x14ac:dyDescent="0.25">
      <c r="B27" s="30" t="s">
        <v>40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2:16" ht="21.75" customHeight="1" x14ac:dyDescent="0.2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x14ac:dyDescent="0.25">
      <c r="B29" s="1"/>
      <c r="C29" s="18" t="s">
        <v>33</v>
      </c>
      <c r="D29" s="18"/>
      <c r="E29" s="27" t="s">
        <v>16</v>
      </c>
      <c r="F29" s="27"/>
      <c r="G29" s="28" t="s">
        <v>23</v>
      </c>
      <c r="H29" s="29"/>
      <c r="I29" s="1"/>
      <c r="J29" s="1"/>
      <c r="K29" s="1"/>
      <c r="L29" s="1"/>
      <c r="M29" s="1"/>
      <c r="N29" s="1"/>
      <c r="O29" s="1"/>
    </row>
    <row r="30" spans="2:16" x14ac:dyDescent="0.25">
      <c r="B30" s="1"/>
      <c r="C30" s="1"/>
      <c r="D30" s="1"/>
      <c r="E30" s="1" t="s">
        <v>17</v>
      </c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mergeCells count="19">
    <mergeCell ref="D2:K2"/>
    <mergeCell ref="B7:O8"/>
    <mergeCell ref="P12:P13"/>
    <mergeCell ref="K12:K13"/>
    <mergeCell ref="C12:C13"/>
    <mergeCell ref="B12:B13"/>
    <mergeCell ref="B11:C11"/>
    <mergeCell ref="D11:E11"/>
    <mergeCell ref="B6:O6"/>
    <mergeCell ref="B9:O9"/>
    <mergeCell ref="D3:K4"/>
    <mergeCell ref="E29:F29"/>
    <mergeCell ref="G29:H29"/>
    <mergeCell ref="B27:O27"/>
    <mergeCell ref="L12:L13"/>
    <mergeCell ref="M12:M13"/>
    <mergeCell ref="N12:N13"/>
    <mergeCell ref="O12:O13"/>
    <mergeCell ref="D12:E12"/>
  </mergeCells>
  <conditionalFormatting sqref="O14:O20 O25:O26">
    <cfRule type="containsText" dxfId="11" priority="10" operator="containsText" text="НЕ">
      <formula>NOT(ISERROR(SEARCH("НЕ",O14)))</formula>
    </cfRule>
    <cfRule type="containsText" dxfId="10" priority="11" operator="containsText" text="ОДНОРОДНЫЕ">
      <formula>NOT(ISERROR(SEARCH("ОДНОРОДНЫЕ",O14)))</formula>
    </cfRule>
    <cfRule type="containsText" dxfId="9" priority="12" operator="containsText" text="НЕОДНОРОДНЫЕ">
      <formula>NOT(ISERROR(SEARCH("НЕОДНОРОДНЫЕ",O14)))</formula>
    </cfRule>
  </conditionalFormatting>
  <conditionalFormatting sqref="O14:O20 O25:O26">
    <cfRule type="containsText" dxfId="8" priority="7" operator="containsText" text="НЕОДНОРОДНЫЕ">
      <formula>NOT(ISERROR(SEARCH("НЕОДНОРОДНЫЕ",O14)))</formula>
    </cfRule>
    <cfRule type="containsText" dxfId="7" priority="8" operator="containsText" text="ОДНОРОДНЫЕ">
      <formula>NOT(ISERROR(SEARCH("ОДНОРОДНЫЕ",O14)))</formula>
    </cfRule>
    <cfRule type="containsText" dxfId="6" priority="9" operator="containsText" text="НЕОДНОРОДНЫЕ">
      <formula>NOT(ISERROR(SEARCH("НЕОДНОРОДНЫЕ",O14)))</formula>
    </cfRule>
  </conditionalFormatting>
  <conditionalFormatting sqref="O21:O24">
    <cfRule type="containsText" dxfId="5" priority="4" operator="containsText" text="НЕ">
      <formula>NOT(ISERROR(SEARCH("НЕ",O21)))</formula>
    </cfRule>
    <cfRule type="containsText" dxfId="4" priority="5" operator="containsText" text="ОДНОРОДНЫЕ">
      <formula>NOT(ISERROR(SEARCH("ОДНОРОДНЫЕ",O21)))</formula>
    </cfRule>
    <cfRule type="containsText" dxfId="3" priority="6" operator="containsText" text="НЕОДНОРОДНЫЕ">
      <formula>NOT(ISERROR(SEARCH("НЕОДНОРОДНЫЕ",O21)))</formula>
    </cfRule>
  </conditionalFormatting>
  <conditionalFormatting sqref="O21:O24">
    <cfRule type="containsText" dxfId="2" priority="1" operator="containsText" text="НЕОДНОРОДНЫЕ">
      <formula>NOT(ISERROR(SEARCH("НЕОДНОРОДНЫЕ",O21)))</formula>
    </cfRule>
    <cfRule type="containsText" dxfId="1" priority="2" operator="containsText" text="ОДНОРОДНЫЕ">
      <formula>NOT(ISERROR(SEARCH("ОДНОРОДНЫЕ",O21)))</formula>
    </cfRule>
    <cfRule type="containsText" dxfId="0" priority="3" operator="containsText" text="НЕОДНОРОДНЫЕ">
      <formula>NOT(ISERROR(SEARCH("НЕОДНОРОДНЫЕ",O21)))</formula>
    </cfRule>
  </conditionalFormatting>
  <pageMargins left="0.70866141732283472" right="0.70866141732283472" top="0.74803149606299213" bottom="0.74803149606299213" header="0.31496062992125984" footer="0.31496062992125984"/>
  <pageSetup paperSize="9" scale="4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2020-10-06T07:18:04Z</dcterms:modified>
</cp:coreProperties>
</file>