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расчет" sheetId="4" r:id="rId1"/>
  </sheets>
  <definedNames>
    <definedName name="_GoBack" localSheetId="0">расчет!#REF!</definedName>
    <definedName name="OLE_LINK11" localSheetId="0">расчет!#REF!</definedName>
    <definedName name="OLE_LINK13" localSheetId="0">расчет!#REF!</definedName>
    <definedName name="OLE_LINK30" localSheetId="0">расчет!#REF!</definedName>
    <definedName name="OLE_LINK32" localSheetId="0">расчет!#REF!</definedName>
    <definedName name="OLE_LINK35" localSheetId="0">расчет!#REF!</definedName>
    <definedName name="OLE_LINK38" localSheetId="0">расчет!#REF!</definedName>
    <definedName name="OLE_LINK41" localSheetId="0">расчет!#REF!</definedName>
    <definedName name="OLE_LINK52" localSheetId="0">расчет!#REF!</definedName>
    <definedName name="OLE_LINK55" localSheetId="0">расчет!#REF!</definedName>
    <definedName name="OLE_LINK57" localSheetId="0">расчет!#REF!</definedName>
    <definedName name="OLE_LINK60" localSheetId="0">расчет!#REF!</definedName>
    <definedName name="OLE_LINK63" localSheetId="0">расчет!#REF!</definedName>
    <definedName name="OLE_LINK66" localSheetId="0">расчет!#REF!</definedName>
    <definedName name="OLE_LINK69" localSheetId="0">расчет!#REF!</definedName>
    <definedName name="OLE_LINK72" localSheetId="0">расчет!#REF!</definedName>
    <definedName name="OLE_LINK79" localSheetId="0">расчет!#REF!</definedName>
    <definedName name="OLE_LINK82" localSheetId="0">расчет!#REF!</definedName>
    <definedName name="OLE_LINK85" localSheetId="0">расчет!#REF!</definedName>
    <definedName name="OLE_LINK87" localSheetId="0">расчет!#REF!</definedName>
    <definedName name="OLE_LINK89" localSheetId="0">расчет!#REF!</definedName>
    <definedName name="_xlnm.Print_Titles" localSheetId="0">расчет!$6:$7</definedName>
  </definedNames>
  <calcPr calcId="114210" fullCalcOnLoad="1" refMode="R1C1" fullPrecision="0"/>
</workbook>
</file>

<file path=xl/calcChain.xml><?xml version="1.0" encoding="utf-8"?>
<calcChain xmlns="http://schemas.openxmlformats.org/spreadsheetml/2006/main">
  <c r="M8" i="4"/>
  <c r="M11"/>
  <c r="S11"/>
  <c r="S8"/>
  <c r="S12"/>
  <c r="M9"/>
  <c r="S9"/>
  <c r="M10"/>
  <c r="S10"/>
  <c r="P11"/>
  <c r="P10"/>
  <c r="P9"/>
  <c r="P8"/>
  <c r="Q11"/>
  <c r="R11"/>
  <c r="N8"/>
  <c r="O8"/>
  <c r="N9"/>
  <c r="O9"/>
  <c r="N11"/>
  <c r="O11"/>
  <c r="Q10"/>
  <c r="R10"/>
  <c r="N10"/>
  <c r="O10"/>
  <c r="Q8"/>
  <c r="R8"/>
  <c r="Q9"/>
  <c r="R9"/>
</calcChain>
</file>

<file path=xl/sharedStrings.xml><?xml version="1.0" encoding="utf-8"?>
<sst xmlns="http://schemas.openxmlformats.org/spreadsheetml/2006/main" count="40" uniqueCount="36">
  <si>
    <t>№</t>
  </si>
  <si>
    <t>Ед. изм</t>
  </si>
  <si>
    <t>Коммерческие предложения (руб./ед.изм.)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</si>
  <si>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</si>
  <si>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</si>
  <si>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</si>
  <si>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Н(М)ЦК, ЦКЕП, определяемая методом сопоставимых рыночных цен (анализа рынка)*</t>
  </si>
  <si>
    <t xml:space="preserve">Коммерческое предложение № 1, </t>
  </si>
  <si>
    <t>Коммерческое предложение                      №2,</t>
  </si>
  <si>
    <t xml:space="preserve">Коммерческое предложение № 3, </t>
  </si>
  <si>
    <t xml:space="preserve">Номер сведений о контракте №___ от 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</si>
  <si>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</si>
  <si>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</si>
  <si>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</si>
  <si>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0"/>
        <color indexed="8"/>
        <rFont val="Times New Roman"/>
        <family val="1"/>
        <charset val="204"/>
      </rPr>
      <t xml:space="preserve">  ц</t>
    </r>
    <r>
      <rPr>
        <i/>
        <vertAlign val="subscript"/>
        <sz val="10"/>
        <color indexed="8"/>
        <rFont val="Times New Roman"/>
        <family val="1"/>
        <charset val="204"/>
      </rPr>
      <t xml:space="preserve">i </t>
    </r>
    <r>
      <rPr>
        <i/>
        <sz val="10"/>
        <color indexed="8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>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</si>
  <si>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</si>
  <si>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</si>
  <si>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</si>
  <si>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r>
      <t xml:space="preserve">Кол-во </t>
    </r>
    <r>
      <rPr>
        <b/>
        <sz val="10"/>
        <rFont val="Times New Roman"/>
        <family val="1"/>
        <charset val="204"/>
      </rPr>
      <t/>
    </r>
  </si>
  <si>
    <t>Наименование предмета договора</t>
  </si>
  <si>
    <t>Способ определения поставщика (подрядчика):запрос котировок в электронной форме</t>
  </si>
  <si>
    <t>Расчет начальной (максимальной) цены  договора</t>
  </si>
  <si>
    <t>Таблица для обоснования начальной (максимальной) цены договора при выборе метода сопоставимых рыночных цен (анализа рынка)</t>
  </si>
  <si>
    <t>Технические характеристики</t>
  </si>
  <si>
    <t>поставка средств игдивидуальной защиты в 2021 году</t>
  </si>
  <si>
    <t>Одноразовая шапочка-берет</t>
  </si>
  <si>
    <t xml:space="preserve">Респираторы с клапаном выдоха </t>
  </si>
  <si>
    <t>пар.</t>
  </si>
  <si>
    <t>штука</t>
  </si>
  <si>
    <t>Халат медицинский, одноразового использования</t>
  </si>
  <si>
    <t>Бахилы высокие на завязках</t>
  </si>
  <si>
    <t>Халат хирург 40гр. манж. арт1-04Материал:  Спанбонд 
Плотность: 42 г/м²
Размеры: 
длина: 140 см х ширина: 140 см (Россия);
длина 146 см х ширина 148 см (Китай);
Рукав: на трикотажной манжете
Срок годности: 3 года</t>
  </si>
  <si>
    <t>Итого</t>
  </si>
  <si>
    <t>Бахилы медицинские из материала спанбонд высота 45см, пл.42г/м2 нестерильные на завязках, длина подошвы 39см.</t>
  </si>
  <si>
    <r>
      <t xml:space="preserve">Респираторы с клапаном выдоха (противоаэрозольный респиратор с клапаном выдоха) (высшего </t>
    </r>
    <r>
      <rPr>
        <b/>
        <sz val="10"/>
        <color indexed="8"/>
        <rFont val="Times New Roman"/>
        <family val="1"/>
        <charset val="204"/>
      </rPr>
      <t>FFP3D</t>
    </r>
    <r>
      <rPr>
        <sz val="10"/>
        <color indexed="8"/>
        <rFont val="Times New Roman"/>
        <family val="1"/>
        <charset val="204"/>
      </rPr>
      <t xml:space="preserve">, ГОСТ Р 12.4.191-99) класса защиты, предназначен для использования при возможном контакте с наиболее опасными возбудителями заболеваний (чума, туберкулез, атипичная пневмония, "свиной" грипп, "птичий" грипп, грипп и д.р.). 
Респиратор предназначен для защиты органов дыхания человека от аэрозолей микроорганизмов и вирусов. Коэффициент проникания тест аэрозоля менее 1%. Начальное сопротивление воздушному потоку при скорости потока 30 л/мин менее 100 Па.
Респиратор  представляет собой фильтрующую неформованную полумаску универсального размера с эластичными лентами оголовья. Оснащенную клапаном выдоха. Применяется всеми без ограничений (детьми от 4 лет). 
Поставляется в индивидуальной упаковке с инструкцией по эксплуатации.
 </t>
    </r>
  </si>
  <si>
    <t xml:space="preserve">Материал спанбонд
 Вес 15 гр/м2
 Размер 25*25*60
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</si>
</sst>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00"/>
    <numFmt numFmtId="166" formatCode="0.0000"/>
  </numFmts>
  <fonts count="20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rgb="FF0000FF"/>
      <name val="Calibri"/>
      <family val="2"/>
      <charset val="204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8" fillId="0" borderId="0" applyNumberFormat="0" applyFill="0" applyBorder="0" applyAlignment="0" applyProtection="0"/>
    <xf numFmtId="0" fontId="19" fillId="0" borderId="0"/>
    <xf numFmtId="0" fontId="3" fillId="0" borderId="0"/>
    <xf numFmtId="164" fontId="3" fillId="0" borderId="0" applyFont="0" applyFill="0" applyBorder="0" applyAlignment="0" applyProtection="0"/>
  </cellStyleXfs>
  <cellXfs count="57">
    <xf numFmtId="0" fontId="0" fillId="0" borderId="0" xfId="0"/>
    <xf numFmtId="0" fontId="6" fillId="0" borderId="1" xfId="0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 applyProtection="1">
      <alignment vertical="center"/>
      <protection locked="0"/>
    </xf>
    <xf numFmtId="166" fontId="17" fillId="0" borderId="0" xfId="0" applyNumberFormat="1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4" xfId="0" applyFont="1" applyFill="1" applyBorder="1" applyAlignment="1">
      <alignment horizontal="left" vertical="center" textRotation="90" wrapText="1"/>
    </xf>
    <xf numFmtId="0" fontId="6" fillId="0" borderId="3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165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/>
    <xf numFmtId="0" fontId="12" fillId="0" borderId="0" xfId="0" applyFont="1" applyFill="1" applyAlignment="1"/>
    <xf numFmtId="0" fontId="14" fillId="0" borderId="0" xfId="0" applyFont="1" applyFill="1"/>
    <xf numFmtId="0" fontId="17" fillId="0" borderId="0" xfId="0" applyFont="1" applyFill="1" applyAlignment="1" applyProtection="1">
      <alignment horizontal="center" wrapText="1"/>
      <protection locked="0"/>
    </xf>
    <xf numFmtId="4" fontId="17" fillId="0" borderId="0" xfId="0" applyNumberFormat="1" applyFont="1" applyFill="1" applyAlignment="1" applyProtection="1">
      <alignment horizontal="center" wrapText="1"/>
      <protection locked="0"/>
    </xf>
    <xf numFmtId="0" fontId="17" fillId="0" borderId="0" xfId="0" applyFont="1" applyFill="1"/>
    <xf numFmtId="0" fontId="17" fillId="0" borderId="0" xfId="0" applyFont="1" applyFill="1" applyAlignment="1" applyProtection="1">
      <alignment wrapText="1"/>
      <protection locked="0"/>
    </xf>
    <xf numFmtId="0" fontId="17" fillId="0" borderId="0" xfId="0" applyFont="1" applyFill="1" applyAlignment="1" applyProtection="1">
      <alignment horizontal="left" vertical="top" wrapText="1"/>
      <protection locked="0"/>
    </xf>
    <xf numFmtId="4" fontId="2" fillId="0" borderId="0" xfId="0" applyNumberFormat="1" applyFont="1" applyFill="1"/>
    <xf numFmtId="1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6" xfId="3" applyFont="1" applyFill="1" applyBorder="1" applyAlignment="1">
      <alignment horizontal="center" wrapText="1"/>
    </xf>
    <xf numFmtId="0" fontId="5" fillId="0" borderId="7" xfId="3" applyFont="1" applyFill="1" applyBorder="1" applyAlignment="1">
      <alignment horizontal="center" wrapText="1"/>
    </xf>
    <xf numFmtId="0" fontId="0" fillId="0" borderId="7" xfId="0" applyFill="1" applyBorder="1"/>
    <xf numFmtId="0" fontId="0" fillId="0" borderId="8" xfId="0" applyFill="1" applyBorder="1"/>
    <xf numFmtId="0" fontId="2" fillId="0" borderId="7" xfId="0" applyFont="1" applyFill="1" applyBorder="1" applyAlignment="1">
      <alignment wrapText="1"/>
    </xf>
    <xf numFmtId="0" fontId="4" fillId="0" borderId="9" xfId="3" applyFont="1" applyFill="1" applyBorder="1" applyAlignment="1">
      <alignment horizontal="center" vertical="top" wrapText="1"/>
    </xf>
    <xf numFmtId="0" fontId="4" fillId="0" borderId="10" xfId="3" applyFont="1" applyFill="1" applyBorder="1" applyAlignment="1">
      <alignment horizontal="center" vertical="top" wrapText="1"/>
    </xf>
    <xf numFmtId="0" fontId="4" fillId="0" borderId="11" xfId="3" applyFont="1" applyFill="1" applyBorder="1" applyAlignment="1">
      <alignment horizontal="center" vertical="top" wrapText="1"/>
    </xf>
    <xf numFmtId="0" fontId="5" fillId="0" borderId="12" xfId="3" applyFont="1" applyFill="1" applyBorder="1" applyAlignment="1">
      <alignment horizontal="center" vertical="top" wrapText="1"/>
    </xf>
    <xf numFmtId="0" fontId="5" fillId="0" borderId="0" xfId="3" applyFont="1" applyFill="1" applyBorder="1" applyAlignment="1">
      <alignment horizontal="center" vertical="top" wrapText="1"/>
    </xf>
    <xf numFmtId="0" fontId="5" fillId="0" borderId="5" xfId="3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/>
    </xf>
  </cellXfs>
  <cellStyles count="5">
    <cellStyle name="Гиперссылка 2" xfId="1"/>
    <cellStyle name="Обычный" xfId="0" builtinId="0"/>
    <cellStyle name="Обычный 2" xfId="2"/>
    <cellStyle name="Обычный 3" xfId="3"/>
    <cellStyle name="Финансовый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6</xdr:row>
      <xdr:rowOff>1733550</xdr:rowOff>
    </xdr:from>
    <xdr:to>
      <xdr:col>14</xdr:col>
      <xdr:colOff>600075</xdr:colOff>
      <xdr:row>6</xdr:row>
      <xdr:rowOff>2085975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53925" y="4114800"/>
          <a:ext cx="552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47625</xdr:colOff>
      <xdr:row>6</xdr:row>
      <xdr:rowOff>1057275</xdr:rowOff>
    </xdr:from>
    <xdr:to>
      <xdr:col>13</xdr:col>
      <xdr:colOff>723900</xdr:colOff>
      <xdr:row>6</xdr:row>
      <xdr:rowOff>1495425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96675" y="3438525"/>
          <a:ext cx="6762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85725</xdr:colOff>
      <xdr:row>6</xdr:row>
      <xdr:rowOff>1781175</xdr:rowOff>
    </xdr:from>
    <xdr:to>
      <xdr:col>15</xdr:col>
      <xdr:colOff>1466850</xdr:colOff>
      <xdr:row>6</xdr:row>
      <xdr:rowOff>2143125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173075" y="4162425"/>
          <a:ext cx="1381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6"/>
  <sheetViews>
    <sheetView tabSelected="1" zoomScale="85" zoomScaleNormal="85" zoomScalePageLayoutView="96" workbookViewId="0">
      <selection activeCell="Q8" sqref="Q8"/>
    </sheetView>
  </sheetViews>
  <sheetFormatPr defaultRowHeight="12.75"/>
  <cols>
    <col min="1" max="1" width="3.140625" style="7" customWidth="1"/>
    <col min="2" max="2" width="36.42578125" style="7" customWidth="1"/>
    <col min="3" max="3" width="63" style="7" customWidth="1"/>
    <col min="4" max="4" width="7.7109375" style="7" customWidth="1"/>
    <col min="5" max="5" width="9.5703125" style="7" customWidth="1"/>
    <col min="6" max="7" width="10.140625" style="7" customWidth="1"/>
    <col min="8" max="8" width="17.140625" style="7" customWidth="1"/>
    <col min="9" max="9" width="11.7109375" style="7" hidden="1" customWidth="1"/>
    <col min="10" max="10" width="9.7109375" style="7" hidden="1" customWidth="1"/>
    <col min="11" max="11" width="13.85546875" style="7" hidden="1" customWidth="1"/>
    <col min="12" max="12" width="24.28515625" style="7" hidden="1" customWidth="1"/>
    <col min="13" max="13" width="14.42578125" style="7" customWidth="1"/>
    <col min="14" max="14" width="12.85546875" style="7" customWidth="1"/>
    <col min="15" max="15" width="11.7109375" style="7" customWidth="1"/>
    <col min="16" max="16" width="22" style="7" customWidth="1"/>
    <col min="17" max="17" width="11.7109375" style="7" customWidth="1"/>
    <col min="18" max="18" width="11" style="7" customWidth="1"/>
    <col min="19" max="19" width="16" style="7" customWidth="1"/>
    <col min="20" max="16384" width="9.140625" style="7"/>
  </cols>
  <sheetData>
    <row r="1" spans="1:20" ht="30.75" customHeight="1">
      <c r="Q1" s="49"/>
      <c r="R1" s="49"/>
      <c r="S1" s="49"/>
    </row>
    <row r="2" spans="1:20" ht="15.75">
      <c r="B2" s="50" t="s">
        <v>21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2"/>
    </row>
    <row r="3" spans="1:20" ht="32.25" customHeight="1">
      <c r="B3" s="53" t="s">
        <v>24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/>
    </row>
    <row r="4" spans="1:20" ht="33.75" customHeight="1"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6"/>
    </row>
    <row r="5" spans="1:20" ht="31.5" customHeight="1">
      <c r="B5" s="45" t="s">
        <v>22</v>
      </c>
      <c r="C5" s="46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6"/>
      <c r="R5" s="46"/>
      <c r="S5" s="48"/>
    </row>
    <row r="6" spans="1:20" ht="43.5" customHeight="1">
      <c r="A6" s="34" t="s">
        <v>0</v>
      </c>
      <c r="B6" s="34" t="s">
        <v>19</v>
      </c>
      <c r="C6" s="37" t="s">
        <v>23</v>
      </c>
      <c r="D6" s="37" t="s">
        <v>1</v>
      </c>
      <c r="E6" s="37" t="s">
        <v>18</v>
      </c>
      <c r="F6" s="40" t="s">
        <v>2</v>
      </c>
      <c r="G6" s="41"/>
      <c r="H6" s="42"/>
      <c r="I6" s="34" t="s">
        <v>3</v>
      </c>
      <c r="J6" s="34"/>
      <c r="K6" s="34"/>
      <c r="L6" s="34" t="s">
        <v>4</v>
      </c>
      <c r="M6" s="35" t="s">
        <v>5</v>
      </c>
      <c r="N6" s="36"/>
      <c r="O6" s="36"/>
      <c r="P6" s="44" t="s">
        <v>6</v>
      </c>
      <c r="Q6" s="44"/>
      <c r="R6" s="44"/>
      <c r="S6" s="44"/>
    </row>
    <row r="7" spans="1:20" ht="180.75" customHeight="1">
      <c r="A7" s="37"/>
      <c r="B7" s="37"/>
      <c r="C7" s="43"/>
      <c r="D7" s="38"/>
      <c r="E7" s="39"/>
      <c r="F7" s="8" t="s">
        <v>7</v>
      </c>
      <c r="G7" s="8" t="s">
        <v>8</v>
      </c>
      <c r="H7" s="8" t="s">
        <v>9</v>
      </c>
      <c r="I7" s="1" t="s">
        <v>10</v>
      </c>
      <c r="J7" s="1" t="s">
        <v>10</v>
      </c>
      <c r="K7" s="1" t="s">
        <v>10</v>
      </c>
      <c r="L7" s="34"/>
      <c r="M7" s="9" t="s">
        <v>11</v>
      </c>
      <c r="N7" s="1" t="s">
        <v>12</v>
      </c>
      <c r="O7" s="1" t="s">
        <v>13</v>
      </c>
      <c r="P7" s="10" t="s">
        <v>14</v>
      </c>
      <c r="Q7" s="1" t="s">
        <v>15</v>
      </c>
      <c r="R7" s="1" t="s">
        <v>16</v>
      </c>
      <c r="S7" s="11" t="s">
        <v>17</v>
      </c>
    </row>
    <row r="8" spans="1:20" ht="231" customHeight="1">
      <c r="A8" s="5">
        <v>1</v>
      </c>
      <c r="B8" s="28" t="s">
        <v>26</v>
      </c>
      <c r="C8" s="26" t="s">
        <v>34</v>
      </c>
      <c r="D8" s="27" t="s">
        <v>28</v>
      </c>
      <c r="E8" s="24">
        <v>1125</v>
      </c>
      <c r="F8" s="6">
        <v>219</v>
      </c>
      <c r="G8" s="2">
        <v>241</v>
      </c>
      <c r="H8" s="2">
        <v>190</v>
      </c>
      <c r="I8" s="2"/>
      <c r="J8" s="2"/>
      <c r="K8" s="2"/>
      <c r="L8" s="2"/>
      <c r="M8" s="2">
        <f>(F8+G8+H8)/3-0.01</f>
        <v>216.66</v>
      </c>
      <c r="N8" s="12">
        <f>SQRT(((SUM((POWER(F8-M8,2)),(POWER(G8-M8,2)),(POWER(H8-M8,2)))/(COLUMNS(F8:H8)-1))))</f>
        <v>25.58</v>
      </c>
      <c r="O8" s="12">
        <f>N8/M8*100</f>
        <v>11.807</v>
      </c>
      <c r="P8" s="2">
        <f>E8*M8</f>
        <v>243742.5</v>
      </c>
      <c r="Q8" s="2">
        <f>P8/E8</f>
        <v>216.66</v>
      </c>
      <c r="R8" s="2">
        <f>ROUNDDOWN(Q8,2)</f>
        <v>216.66</v>
      </c>
      <c r="S8" s="13">
        <f>M8*E8</f>
        <v>243742.5</v>
      </c>
    </row>
    <row r="9" spans="1:20" ht="36.75" customHeight="1">
      <c r="A9" s="5">
        <v>2</v>
      </c>
      <c r="B9" s="28" t="s">
        <v>30</v>
      </c>
      <c r="C9" s="31" t="s">
        <v>33</v>
      </c>
      <c r="D9" s="25" t="s">
        <v>27</v>
      </c>
      <c r="E9" s="24">
        <v>1200</v>
      </c>
      <c r="F9" s="6">
        <v>25</v>
      </c>
      <c r="G9" s="2">
        <v>26.19</v>
      </c>
      <c r="H9" s="2">
        <v>25.79</v>
      </c>
      <c r="I9" s="2"/>
      <c r="J9" s="2"/>
      <c r="K9" s="2"/>
      <c r="L9" s="2"/>
      <c r="M9" s="2">
        <f>(F9+G9+H9)/3</f>
        <v>25.66</v>
      </c>
      <c r="N9" s="12">
        <f>SQRT(((SUM((POWER(F9-M9,2)),(POWER(G9-M9,2)),(POWER(H9-M9,2)))/(COLUMNS(F9:H9)-1))))</f>
        <v>0.60599999999999998</v>
      </c>
      <c r="O9" s="12">
        <f>N9/M9*100</f>
        <v>2.3620000000000001</v>
      </c>
      <c r="P9" s="2">
        <f>E9*M9</f>
        <v>30792</v>
      </c>
      <c r="Q9" s="2">
        <f>P9/E9</f>
        <v>25.66</v>
      </c>
      <c r="R9" s="2">
        <f>ROUNDDOWN(Q9,2)</f>
        <v>25.66</v>
      </c>
      <c r="S9" s="13">
        <f>M9*E9</f>
        <v>30792</v>
      </c>
    </row>
    <row r="10" spans="1:20" ht="51">
      <c r="A10" s="5">
        <v>3</v>
      </c>
      <c r="B10" s="28" t="s">
        <v>25</v>
      </c>
      <c r="C10" s="26" t="s">
        <v>35</v>
      </c>
      <c r="D10" s="25" t="s">
        <v>28</v>
      </c>
      <c r="E10" s="24">
        <v>1200</v>
      </c>
      <c r="F10" s="6">
        <v>4.7</v>
      </c>
      <c r="G10" s="2">
        <v>4.5999999999999996</v>
      </c>
      <c r="H10" s="2">
        <v>4.79</v>
      </c>
      <c r="I10" s="2"/>
      <c r="J10" s="2"/>
      <c r="K10" s="2"/>
      <c r="L10" s="2"/>
      <c r="M10" s="2">
        <f>(F10+G10+H10)/3</f>
        <v>4.7</v>
      </c>
      <c r="N10" s="12">
        <f>SQRT(((SUM((POWER(F10-M10,2)),(POWER(G10-M10,2)),(POWER(H10-M10,2)))/(COLUMNS(F10:H10)-1))))</f>
        <v>9.5000000000000001E-2</v>
      </c>
      <c r="O10" s="12">
        <f>N10/M10*100</f>
        <v>2.0209999999999999</v>
      </c>
      <c r="P10" s="2">
        <f>E10*M10</f>
        <v>5640</v>
      </c>
      <c r="Q10" s="2">
        <f>P10/E10</f>
        <v>4.7</v>
      </c>
      <c r="R10" s="2">
        <f>ROUNDDOWN(Q10,2)</f>
        <v>4.7</v>
      </c>
      <c r="S10" s="13">
        <f>M10*E10</f>
        <v>5640</v>
      </c>
    </row>
    <row r="11" spans="1:20" ht="89.25">
      <c r="A11" s="5">
        <v>4</v>
      </c>
      <c r="B11" s="28" t="s">
        <v>29</v>
      </c>
      <c r="C11" s="26" t="s">
        <v>31</v>
      </c>
      <c r="D11" s="25" t="s">
        <v>28</v>
      </c>
      <c r="E11" s="24">
        <v>1200</v>
      </c>
      <c r="F11" s="6">
        <v>104</v>
      </c>
      <c r="G11" s="2">
        <v>96</v>
      </c>
      <c r="H11" s="2">
        <v>88</v>
      </c>
      <c r="I11" s="2"/>
      <c r="J11" s="2"/>
      <c r="K11" s="2"/>
      <c r="L11" s="2"/>
      <c r="M11" s="2">
        <f>(F11+G11+H11)/3</f>
        <v>96</v>
      </c>
      <c r="N11" s="12">
        <f>SQRT(((SUM((POWER(F11-M11,2)),(POWER(G11-M11,2)),(POWER(H11-M11,2)))/(COLUMNS(F11:H11)-1))))</f>
        <v>8</v>
      </c>
      <c r="O11" s="12">
        <f>N11/M11*100</f>
        <v>8.3330000000000002</v>
      </c>
      <c r="P11" s="2">
        <f>E11*M11</f>
        <v>115200</v>
      </c>
      <c r="Q11" s="2">
        <f>P11/E11</f>
        <v>96</v>
      </c>
      <c r="R11" s="2">
        <f>ROUNDDOWN(Q11,2)</f>
        <v>96</v>
      </c>
      <c r="S11" s="13">
        <f>M11*E11</f>
        <v>115200</v>
      </c>
    </row>
    <row r="12" spans="1:20" ht="15.7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2" t="s">
        <v>32</v>
      </c>
      <c r="Q12" s="32"/>
      <c r="R12" s="32"/>
      <c r="S12" s="29">
        <f>SUM(S8:S11)</f>
        <v>395374.5</v>
      </c>
    </row>
    <row r="13" spans="1:20" ht="15.75">
      <c r="A13" s="14"/>
      <c r="B13" s="15"/>
      <c r="C13" s="15"/>
      <c r="D13" s="16"/>
      <c r="E13" s="16"/>
      <c r="F13" s="16"/>
      <c r="G13" s="16"/>
      <c r="H13" s="16"/>
      <c r="M13" s="3"/>
      <c r="N13" s="3"/>
      <c r="O13" s="3"/>
      <c r="P13" s="17"/>
      <c r="Q13" s="17"/>
      <c r="R13" s="17"/>
      <c r="S13" s="18"/>
    </row>
    <row r="14" spans="1:20" ht="15.75">
      <c r="A14" s="33"/>
      <c r="B14" s="33"/>
      <c r="C14" s="33"/>
      <c r="D14" s="33"/>
      <c r="E14" s="19"/>
      <c r="F14" s="20"/>
      <c r="G14" s="20"/>
      <c r="H14" s="4"/>
      <c r="I14" s="3"/>
      <c r="J14" s="3"/>
      <c r="K14" s="3"/>
      <c r="L14" s="3"/>
      <c r="S14" s="22"/>
    </row>
    <row r="15" spans="1:20" ht="15.75">
      <c r="A15" s="21"/>
      <c r="B15" s="21"/>
      <c r="C15" s="21"/>
      <c r="D15" s="21"/>
      <c r="E15" s="19"/>
      <c r="F15" s="20"/>
      <c r="G15" s="20"/>
      <c r="H15" s="4"/>
      <c r="I15" s="3"/>
      <c r="J15" s="3"/>
      <c r="K15" s="3"/>
      <c r="L15" s="3"/>
      <c r="S15" s="22"/>
    </row>
    <row r="16" spans="1:20" ht="15.75">
      <c r="A16" s="21"/>
      <c r="B16" s="21"/>
      <c r="C16" s="21"/>
      <c r="D16" s="21"/>
      <c r="E16" s="19"/>
      <c r="F16" s="20"/>
      <c r="G16" s="20"/>
      <c r="H16" s="4"/>
      <c r="I16" s="3"/>
      <c r="J16" s="3"/>
      <c r="K16" s="3"/>
      <c r="L16" s="3"/>
      <c r="T16" s="23"/>
    </row>
  </sheetData>
  <mergeCells count="17">
    <mergeCell ref="C6:C7"/>
    <mergeCell ref="P6:S6"/>
    <mergeCell ref="B5:S5"/>
    <mergeCell ref="Q1:S1"/>
    <mergeCell ref="B2:S2"/>
    <mergeCell ref="B3:S3"/>
    <mergeCell ref="B4:S4"/>
    <mergeCell ref="P12:R12"/>
    <mergeCell ref="A14:D14"/>
    <mergeCell ref="I6:K6"/>
    <mergeCell ref="L6:L7"/>
    <mergeCell ref="M6:O6"/>
    <mergeCell ref="A6:A7"/>
    <mergeCell ref="B6:B7"/>
    <mergeCell ref="D6:D7"/>
    <mergeCell ref="E6:E7"/>
    <mergeCell ref="F6:H6"/>
  </mergeCells>
  <phoneticPr fontId="0" type="noConversion"/>
  <pageMargins left="0.23622047244094491" right="0.19685039370078741" top="0.51181102362204722" bottom="0.35433070866141736" header="0.31496062992125984" footer="0.15748031496062992"/>
  <pageSetup paperSize="9" scale="76" fitToHeight="2" orientation="landscape" r:id="rId1"/>
  <headerFooter>
    <oddFooter>&amp;CСтраница &amp;P &amp;P из &amp;N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2021-02-18T15:22:25Z</cp:lastPrinted>
  <dcterms:created xsi:type="dcterms:W3CDTF">2006-09-28T05:33:49Z</dcterms:created>
  <dcterms:modified xsi:type="dcterms:W3CDTF">2021-12-07T06:33:20Z</dcterms:modified>
</cp:coreProperties>
</file>