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C:\Users\Светлана\Desktop\Запрос котировок пож.сигнал 2021год\"/>
    </mc:Choice>
  </mc:AlternateContent>
  <xr:revisionPtr revIDLastSave="0" documentId="13_ncr:1_{4D926650-2F52-42A0-AC03-613286A421B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РасчНМЦК - Шаховская" sheetId="28" r:id="rId1"/>
    <sheet name="Лист1" sheetId="29" r:id="rId2"/>
  </sheets>
  <definedNames>
    <definedName name="_xlnm.Print_Area" localSheetId="0">'РасчНМЦК - Шаховская'!$A$1:$Q$16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28" l="1"/>
  <c r="N10" i="28" s="1"/>
  <c r="O10" i="28" s="1"/>
  <c r="K10" i="28"/>
  <c r="L10" i="28" s="1"/>
  <c r="M10" i="28" s="1"/>
  <c r="P10" i="28" l="1"/>
  <c r="P11" i="28" l="1"/>
  <c r="A8" i="29" l="1"/>
</calcChain>
</file>

<file path=xl/sharedStrings.xml><?xml version="1.0" encoding="utf-8"?>
<sst xmlns="http://schemas.openxmlformats.org/spreadsheetml/2006/main" count="30" uniqueCount="30">
  <si>
    <t>Кол-во</t>
  </si>
  <si>
    <t>Ед. изм.</t>
  </si>
  <si>
    <t>№ п/п</t>
  </si>
  <si>
    <t>Среднее значение цены единицы С ОКРУГЛЕНИЕМ, руб.</t>
  </si>
  <si>
    <t>Коэфф вариации V=</t>
  </si>
  <si>
    <t>Совокупность значений</t>
  </si>
  <si>
    <t>Средн. арифм.</t>
  </si>
  <si>
    <t>Сред.квадр.откл. σ=</t>
  </si>
  <si>
    <t>Среднее значение цены единицы, руб.              без округл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</si>
  <si>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sz val="12"/>
        <rFont val="Times New Roman"/>
        <family val="1"/>
        <charset val="204"/>
      </rPr>
      <t xml:space="preserve">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</t>
    </r>
  </si>
  <si>
    <t xml:space="preserve">Наименование </t>
  </si>
  <si>
    <t>Используемый   метод определения НМЦК с обоснованием:</t>
  </si>
  <si>
    <t>Предмет закупки:</t>
  </si>
  <si>
    <t>Дата подготовки основания:</t>
  </si>
  <si>
    <t xml:space="preserve">Количество предложений </t>
  </si>
  <si>
    <t>Начальная (максимальная) цена контракта по позиции, руб.*</t>
  </si>
  <si>
    <t>* Расчет начальной (максимальной) цены по позиции производится по формуле:</t>
  </si>
  <si>
    <t>Директор МАУ "Шаховской ДОК"</t>
  </si>
  <si>
    <t>О.Л.Короткова</t>
  </si>
  <si>
    <t>Расчет начальной (максимальной) цены договора</t>
  </si>
  <si>
    <t>Условные единицы</t>
  </si>
  <si>
    <t>Оказание услуг по техническому обслуживанию автоматической системы пожарной сигнализации и оповещения о пожаре на объекте МАУ «Шаховской ДОК».</t>
  </si>
  <si>
    <t xml:space="preserve"> Обоснование начальной (максимальной) цены  договора</t>
  </si>
  <si>
    <t xml:space="preserve">Оказание услуг по техническому обслуживанию автоматической системы пожарной сигнализации и оповещения о пожаре на объекте МАУ «Шаховской ДОК».
</t>
  </si>
  <si>
    <t>Начальная максимальная цена договора, руб.</t>
  </si>
  <si>
    <t>1. Начальная (максимальная) цена договора определена в соответствии с Положением о закупке товаров, работ, услуг, утверждённым наблюдательным советом – протокол № 9 от «18» августа 2020 г. 
2. Начальная (максимальная) цена договора определяется и обосновывается посредством применения метода сопоставимых рыночных цен (анализа рынка), в соответствии с методическими рекомендациями по применению методов определения начальной (максимальной) цены договора, установленными приказом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</si>
  <si>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Цена за единицу услуги (руб.)</t>
  </si>
  <si>
    <t xml:space="preserve">Исполнитель  № 1                      </t>
  </si>
  <si>
    <t xml:space="preserve">Исполнитель №2                     </t>
  </si>
  <si>
    <t xml:space="preserve">Исполнитель №3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</si>
</sst>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000"/>
    <numFmt numFmtId="166" formatCode="#,##0.00_р_."/>
  </numFmts>
  <fonts count="8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9">
    <xf numFmtId="0" fontId="0" fillId="0" borderId="0" xfId="0"/>
    <xf numFmtId="164" fontId="5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166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2">
    <cellStyle name="Обычный" xfId="0" builtinId="0"/>
    <cellStyle name="Обычный 2" xfId="1" xr:uid="{00000000-0005-0000-0000-000001000000}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312644</xdr:colOff>
      <xdr:row>11</xdr:row>
      <xdr:rowOff>321889</xdr:rowOff>
    </xdr:from>
    <xdr:to>
      <xdr:col>6</xdr:col>
      <xdr:colOff>465044</xdr:colOff>
      <xdr:row>12</xdr:row>
      <xdr:rowOff>512389</xdr:rowOff>
    </xdr:to>
    <xdr:pic>
      <xdr:nvPicPr>
        <xdr:cNvPr id="29755" name="Picture 2">
          <a:extLst>
            <a:ext uri="{FF2B5EF4-FFF2-40B4-BE49-F238E27FC236}">
              <a16:creationId xmlns:a16="http://schemas.microsoft.com/office/drawing/2014/main" id="{00000000-0008-0000-0000-00003B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2438" y="8311683"/>
          <a:ext cx="4982135" cy="109817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6"/>
  <sheetViews>
    <sheetView tabSelected="1" view="pageBreakPreview" topLeftCell="A11" zoomScale="75" zoomScaleNormal="75" zoomScaleSheetLayoutView="75" workbookViewId="0">
      <selection activeCell="Q10" sqref="Q10:Q12"/>
    </sheetView>
  </sheetViews>
  <sheetFormatPr defaultColWidth="14.5703125" defaultRowHeight="15.75" outlineLevelCol="1" x14ac:dyDescent="0.2"/>
  <cols>
    <col min="1" max="1" width="5.5703125" style="11" customWidth="1"/>
    <col min="2" max="2" width="33.140625" style="11" customWidth="1"/>
    <col min="3" max="3" width="15.7109375" style="11" customWidth="1"/>
    <col min="4" max="4" width="9.42578125" style="6" customWidth="1"/>
    <col min="5" max="5" width="19.140625" style="11" customWidth="1" outlineLevel="1"/>
    <col min="6" max="6" width="17.5703125" style="17" customWidth="1" outlineLevel="1"/>
    <col min="7" max="7" width="12.42578125" style="11" customWidth="1" outlineLevel="1"/>
    <col min="8" max="8" width="9.42578125" style="15" customWidth="1" outlineLevel="1"/>
    <col min="9" max="9" width="14.5703125" style="11" customWidth="1" outlineLevel="1"/>
    <col min="10" max="10" width="18.140625" style="11" customWidth="1" outlineLevel="1"/>
    <col min="11" max="11" width="13" style="11" customWidth="1" outlineLevel="1"/>
    <col min="12" max="12" width="12.5703125" style="11" customWidth="1" outlineLevel="1"/>
    <col min="13" max="13" width="19.5703125" style="11" customWidth="1" outlineLevel="1"/>
    <col min="14" max="14" width="18" style="11" customWidth="1" outlineLevel="1"/>
    <col min="15" max="15" width="14.5703125" style="1" customWidth="1"/>
    <col min="16" max="16" width="34.5703125" style="11" customWidth="1"/>
    <col min="17" max="16384" width="14.5703125" style="11"/>
  </cols>
  <sheetData>
    <row r="1" spans="1:16" x14ac:dyDescent="0.2">
      <c r="N1" s="32"/>
      <c r="O1" s="32"/>
      <c r="P1" s="32"/>
    </row>
    <row r="2" spans="1:16" ht="39" customHeight="1" x14ac:dyDescent="0.2">
      <c r="D2" s="33" t="s">
        <v>22</v>
      </c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6" ht="40.5" customHeight="1" x14ac:dyDescent="0.2">
      <c r="A3" s="35" t="s">
        <v>12</v>
      </c>
      <c r="B3" s="35"/>
      <c r="C3" s="35" t="s">
        <v>21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26" customHeight="1" x14ac:dyDescent="0.2">
      <c r="A4" s="35" t="s">
        <v>11</v>
      </c>
      <c r="B4" s="35"/>
      <c r="C4" s="36" t="s">
        <v>25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8"/>
    </row>
    <row r="5" spans="1:16" s="14" customFormat="1" ht="36.75" customHeight="1" x14ac:dyDescent="0.2">
      <c r="A5" s="35" t="s">
        <v>13</v>
      </c>
      <c r="B5" s="35"/>
      <c r="C5" s="40">
        <v>44489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</row>
    <row r="6" spans="1:16" ht="41.25" customHeight="1" x14ac:dyDescent="0.2">
      <c r="A6" s="39" t="s">
        <v>19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42.75" customHeight="1" x14ac:dyDescent="0.2">
      <c r="A7" s="35" t="s">
        <v>2</v>
      </c>
      <c r="B7" s="35" t="s">
        <v>10</v>
      </c>
      <c r="C7" s="35" t="s">
        <v>1</v>
      </c>
      <c r="D7" s="35" t="s">
        <v>0</v>
      </c>
      <c r="E7" s="43" t="s">
        <v>26</v>
      </c>
      <c r="F7" s="46"/>
      <c r="G7" s="46"/>
      <c r="H7" s="44"/>
      <c r="I7" s="35" t="s">
        <v>14</v>
      </c>
      <c r="J7" s="42" t="s">
        <v>6</v>
      </c>
      <c r="K7" s="35" t="s">
        <v>7</v>
      </c>
      <c r="L7" s="35" t="s">
        <v>4</v>
      </c>
      <c r="M7" s="35" t="s">
        <v>5</v>
      </c>
      <c r="N7" s="35" t="s">
        <v>8</v>
      </c>
      <c r="O7" s="45" t="s">
        <v>3</v>
      </c>
      <c r="P7" s="35" t="s">
        <v>15</v>
      </c>
    </row>
    <row r="8" spans="1:16" ht="240" customHeight="1" x14ac:dyDescent="0.2">
      <c r="A8" s="35"/>
      <c r="B8" s="35"/>
      <c r="C8" s="35"/>
      <c r="D8" s="35"/>
      <c r="E8" s="16" t="s">
        <v>27</v>
      </c>
      <c r="F8" s="16" t="s">
        <v>28</v>
      </c>
      <c r="G8" s="47" t="s">
        <v>29</v>
      </c>
      <c r="H8" s="48"/>
      <c r="I8" s="35"/>
      <c r="J8" s="42"/>
      <c r="K8" s="35"/>
      <c r="L8" s="35"/>
      <c r="M8" s="35"/>
      <c r="N8" s="35"/>
      <c r="O8" s="45"/>
      <c r="P8" s="35"/>
    </row>
    <row r="9" spans="1:16" ht="16.5" thickBot="1" x14ac:dyDescent="0.25">
      <c r="A9" s="12">
        <v>1</v>
      </c>
      <c r="B9" s="12">
        <v>2</v>
      </c>
      <c r="C9" s="12">
        <v>3</v>
      </c>
      <c r="D9" s="12">
        <v>4</v>
      </c>
      <c r="E9" s="12">
        <v>5</v>
      </c>
      <c r="F9" s="18">
        <v>6</v>
      </c>
      <c r="G9" s="43">
        <v>7</v>
      </c>
      <c r="H9" s="44"/>
      <c r="I9" s="12">
        <v>8</v>
      </c>
      <c r="J9" s="12">
        <v>9</v>
      </c>
      <c r="K9" s="12">
        <v>10</v>
      </c>
      <c r="L9" s="12">
        <v>11</v>
      </c>
      <c r="M9" s="12">
        <v>12</v>
      </c>
      <c r="N9" s="12">
        <v>13</v>
      </c>
      <c r="O9" s="12">
        <v>14</v>
      </c>
      <c r="P9" s="12">
        <v>15</v>
      </c>
    </row>
    <row r="10" spans="1:16" s="19" customFormat="1" ht="112.5" customHeight="1" thickBot="1" x14ac:dyDescent="0.3">
      <c r="A10" s="20">
        <v>1</v>
      </c>
      <c r="B10" s="21" t="s">
        <v>23</v>
      </c>
      <c r="C10" s="24" t="s">
        <v>20</v>
      </c>
      <c r="D10" s="9">
        <v>1</v>
      </c>
      <c r="E10" s="13">
        <v>207048</v>
      </c>
      <c r="F10" s="13">
        <v>210000</v>
      </c>
      <c r="G10" s="30">
        <v>231600</v>
      </c>
      <c r="H10" s="31"/>
      <c r="I10" s="2">
        <v>3</v>
      </c>
      <c r="J10" s="23">
        <f>AVERAGE(E10:G10)</f>
        <v>216216</v>
      </c>
      <c r="K10" s="22">
        <f>STDEV(E10:G10)</f>
        <v>13404.445829649207</v>
      </c>
      <c r="L10" s="3">
        <f t="shared" ref="L10" si="0">K10/J10*100</f>
        <v>6.1995623957751533</v>
      </c>
      <c r="M10" s="22" t="str">
        <f t="shared" ref="M10" si="1">IF(L10&lt;33,"ОДНОРОДНЫЕ","НЕОДНОРОДНЫЕ")</f>
        <v>ОДНОРОДНЫЕ</v>
      </c>
      <c r="N10" s="7">
        <f>J10</f>
        <v>216216</v>
      </c>
      <c r="O10" s="10">
        <f>N10</f>
        <v>216216</v>
      </c>
      <c r="P10" s="5">
        <f>O10*D10</f>
        <v>216216</v>
      </c>
    </row>
    <row r="11" spans="1:16" ht="36.6" customHeight="1" x14ac:dyDescent="0.2">
      <c r="A11" s="27" t="s">
        <v>24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8">
        <f>SUM(P10:P10)</f>
        <v>216216</v>
      </c>
    </row>
    <row r="12" spans="1:16" ht="71.25" customHeight="1" x14ac:dyDescent="0.2">
      <c r="A12" s="29" t="s">
        <v>16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167.25" customHeight="1" x14ac:dyDescent="0.2">
      <c r="A13" s="28" t="s">
        <v>9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</row>
    <row r="14" spans="1:16" ht="69.599999999999994" customHeight="1" x14ac:dyDescent="0.2">
      <c r="A14" s="4"/>
      <c r="B14" s="26" t="s">
        <v>17</v>
      </c>
      <c r="C14" s="26"/>
      <c r="D14" s="26"/>
      <c r="E14" s="26"/>
      <c r="F14" s="26"/>
      <c r="G14" s="26"/>
      <c r="H14" s="26"/>
      <c r="I14" s="26"/>
      <c r="J14" s="26"/>
      <c r="K14" s="26"/>
      <c r="L14" s="25" t="s">
        <v>18</v>
      </c>
      <c r="M14" s="25"/>
      <c r="N14" s="4"/>
      <c r="O14" s="4"/>
    </row>
    <row r="15" spans="1:16" ht="15" customHeight="1" x14ac:dyDescent="0.2"/>
    <row r="16" spans="1:16" hidden="1" x14ac:dyDescent="0.2"/>
  </sheetData>
  <mergeCells count="31">
    <mergeCell ref="I7:I8"/>
    <mergeCell ref="J7:J8"/>
    <mergeCell ref="K7:K8"/>
    <mergeCell ref="G9:H9"/>
    <mergeCell ref="O7:O8"/>
    <mergeCell ref="M7:M8"/>
    <mergeCell ref="N7:N8"/>
    <mergeCell ref="E7:H7"/>
    <mergeCell ref="G8:H8"/>
    <mergeCell ref="G10:H10"/>
    <mergeCell ref="N1:P1"/>
    <mergeCell ref="D2:N2"/>
    <mergeCell ref="A4:B4"/>
    <mergeCell ref="C4:P4"/>
    <mergeCell ref="A6:P6"/>
    <mergeCell ref="A3:B3"/>
    <mergeCell ref="C3:P3"/>
    <mergeCell ref="A5:B5"/>
    <mergeCell ref="C5:P5"/>
    <mergeCell ref="A7:A8"/>
    <mergeCell ref="P7:P8"/>
    <mergeCell ref="C7:C8"/>
    <mergeCell ref="D7:D8"/>
    <mergeCell ref="L7:L8"/>
    <mergeCell ref="B7:B8"/>
    <mergeCell ref="L14:M14"/>
    <mergeCell ref="I14:K14"/>
    <mergeCell ref="A11:O11"/>
    <mergeCell ref="A13:P13"/>
    <mergeCell ref="B14:H14"/>
    <mergeCell ref="A12:P12"/>
  </mergeCells>
  <conditionalFormatting sqref="M10">
    <cfRule type="containsText" dxfId="5" priority="721" operator="containsText" text="НЕОДНОРОДНЫЕ">
      <formula>NOT(ISERROR(SEARCH("НЕОДНОРОДНЫЕ",M10)))</formula>
    </cfRule>
    <cfRule type="containsText" dxfId="4" priority="722" operator="containsText" text="ОДНОРОДНЫЕ">
      <formula>NOT(ISERROR(SEARCH("ОДНОРОДНЫЕ",M10)))</formula>
    </cfRule>
    <cfRule type="containsText" dxfId="3" priority="723" operator="containsText" text="НЕОДНОРОДНЫЕ">
      <formula>NOT(ISERROR(SEARCH("НЕОДНОРОДНЫЕ",M10)))</formula>
    </cfRule>
  </conditionalFormatting>
  <conditionalFormatting sqref="M10">
    <cfRule type="containsText" dxfId="2" priority="724" operator="containsText" text="НЕ">
      <formula>NOT(ISERROR(SEARCH("НЕ",M10)))</formula>
    </cfRule>
    <cfRule type="containsText" dxfId="1" priority="725" operator="containsText" text="ОДНОРОДНЫЕ">
      <formula>NOT(ISERROR(SEARCH("ОДНОРОДНЫЕ",M10)))</formula>
    </cfRule>
    <cfRule type="containsText" dxfId="0" priority="726" operator="containsText" text="НЕОДНОРОДНЫЕ">
      <formula>NOT(ISERROR(SEARCH("НЕОДНОРОДНЫЕ",M10)))</formula>
    </cfRule>
  </conditionalFormatting>
  <printOptions horizontalCentered="1"/>
  <pageMargins left="0" right="0" top="0" bottom="0" header="0" footer="0"/>
  <pageSetup paperSize="9" scale="53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C9" sqref="C9"/>
    </sheetView>
  </sheetViews>
  <sheetFormatPr defaultRowHeight="12.75" x14ac:dyDescent="0.2"/>
  <sheetData>
    <row r="1" spans="1:1" x14ac:dyDescent="0.2">
      <c r="A1">
        <v>7867.32</v>
      </c>
    </row>
    <row r="2" spans="1:1" x14ac:dyDescent="0.2">
      <c r="A2">
        <v>246.8</v>
      </c>
    </row>
    <row r="3" spans="1:1" x14ac:dyDescent="0.2">
      <c r="A3">
        <v>87831.8</v>
      </c>
    </row>
    <row r="4" spans="1:1" x14ac:dyDescent="0.2">
      <c r="A4">
        <v>186266</v>
      </c>
    </row>
    <row r="5" spans="1:1" x14ac:dyDescent="0.2">
      <c r="A5">
        <v>27297.599999999999</v>
      </c>
    </row>
    <row r="6" spans="1:1" x14ac:dyDescent="0.2">
      <c r="A6">
        <v>263157</v>
      </c>
    </row>
    <row r="7" spans="1:1" x14ac:dyDescent="0.2">
      <c r="A7">
        <v>115200</v>
      </c>
    </row>
    <row r="8" spans="1:1" x14ac:dyDescent="0.2">
      <c r="A8">
        <f>SUM(A1:A7)</f>
        <v>687866.52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РасчНМЦК - Шаховская</vt:lpstr>
      <vt:lpstr>Лист1</vt:lpstr>
      <vt:lpstr>'РасчНМЦК - Шаховская'!Область_печати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wNz</dc:creator>
  <cp:lastModifiedBy>Светлана</cp:lastModifiedBy>
  <cp:lastPrinted>2020-12-09T08:26:42Z</cp:lastPrinted>
  <dcterms:created xsi:type="dcterms:W3CDTF">2014-08-11T07:58:58Z</dcterms:created>
  <dcterms:modified xsi:type="dcterms:W3CDTF">2021-10-20T08:35:32Z</dcterms:modified>
</cp:coreProperties>
</file>