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НМЦК!$A$1:$N$33</definedName>
  </definedNames>
  <calcPr calcId="114210"/>
</workbook>
</file>

<file path=xl/calcChain.xml><?xml version="1.0" encoding="utf-8"?>
<calcChain xmlns="http://schemas.openxmlformats.org/spreadsheetml/2006/main">
  <c r="K25" i="1"/>
  <c r="L7"/>
  <c r="L8"/>
  <c r="L9"/>
  <c r="K9"/>
  <c r="M9"/>
  <c r="L10"/>
  <c r="L11"/>
  <c r="L12"/>
  <c r="L13"/>
  <c r="L14"/>
  <c r="L15"/>
  <c r="L16"/>
  <c r="L17"/>
  <c r="K17"/>
  <c r="M17"/>
  <c r="L18"/>
  <c r="L19"/>
  <c r="L20"/>
  <c r="L21"/>
  <c r="K21"/>
  <c r="M21"/>
  <c r="L22"/>
  <c r="L23"/>
  <c r="L24"/>
  <c r="L25"/>
  <c r="M25"/>
  <c r="L26"/>
  <c r="L27"/>
  <c r="L28"/>
  <c r="K7"/>
  <c r="N7"/>
  <c r="K8"/>
  <c r="N8"/>
  <c r="N9"/>
  <c r="K10"/>
  <c r="N10"/>
  <c r="K11"/>
  <c r="N11"/>
  <c r="K12"/>
  <c r="N12"/>
  <c r="K13"/>
  <c r="N13"/>
  <c r="K14"/>
  <c r="N14"/>
  <c r="K15"/>
  <c r="N15"/>
  <c r="K16"/>
  <c r="N16"/>
  <c r="N17"/>
  <c r="K18"/>
  <c r="N18"/>
  <c r="K19"/>
  <c r="N19"/>
  <c r="K20"/>
  <c r="N20"/>
  <c r="N21"/>
  <c r="K22"/>
  <c r="N22"/>
  <c r="K23"/>
  <c r="N23"/>
  <c r="K24"/>
  <c r="N24"/>
  <c r="N25"/>
  <c r="K26"/>
  <c r="N26"/>
  <c r="K27"/>
  <c r="N27"/>
  <c r="K28"/>
  <c r="N2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M26"/>
  <c r="M18"/>
  <c r="M14"/>
  <c r="M10"/>
  <c r="M28"/>
  <c r="M24"/>
  <c r="M20"/>
  <c r="M16"/>
  <c r="M12"/>
  <c r="M13"/>
  <c r="F6"/>
  <c r="L6"/>
  <c r="K6"/>
  <c r="N6"/>
  <c r="J6"/>
  <c r="H6"/>
  <c r="M8"/>
  <c r="M22"/>
  <c r="F29"/>
  <c r="M15"/>
  <c r="M6"/>
  <c r="H29"/>
  <c r="J29"/>
  <c r="N29"/>
  <c r="M27"/>
  <c r="M23"/>
  <c r="M19"/>
  <c r="M11"/>
  <c r="M7"/>
</calcChain>
</file>

<file path=xl/sharedStrings.xml><?xml version="1.0" encoding="utf-8"?>
<sst xmlns="http://schemas.openxmlformats.org/spreadsheetml/2006/main" count="70" uniqueCount="46">
  <si>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</si>
  <si>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</si>
  <si>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</si>
  <si>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</si>
  <si>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</si>
  <si>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</si>
  <si>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</si>
  <si>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</si>
  <si>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</si>
  <si>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</si>
  <si>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</si>
  <si>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</si>
  <si>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</si>
  <si>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</si>
  <si>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</si>
  <si>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шт.</t>
  </si>
  <si>
    <t>Поставка изделий медицинского назначения (Аппаратура медицинская)</t>
  </si>
  <si>
    <t>Источник 1
 КП № 81 от 06.02.2023</t>
  </si>
  <si>
    <t>Источник 2
 КП № 37 от 07.02.2023</t>
  </si>
  <si>
    <t>Источник 3
 КП № 26 от 07.02.2023</t>
  </si>
  <si>
    <t>м</t>
  </si>
  <si>
    <t>упак.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</si>
  <si>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923 103,33 рубля </t>
    </r>
    <r>
      <rPr>
        <sz val="12"/>
        <rFont val="Times New Roman"/>
        <family val="1"/>
        <charset val="204"/>
      </rPr>
      <t>(Девятьсот двадцать три тысячи сто три рубля 33 копейки).</t>
    </r>
  </si>
  <si>
    <t>Емкость для хранения термометров  нержав.сталь</t>
  </si>
  <si>
    <t xml:space="preserve">Бинт Мартенса длина 3,5 м. В инд.упак. </t>
  </si>
  <si>
    <t>Емкости-контейнеры для сбора биологического материала 120мл</t>
  </si>
  <si>
    <t>Клеенка подкладная на х/б основе</t>
  </si>
  <si>
    <t xml:space="preserve">Кружка Эсмарха №2 (1,5л) Изготовлена из резины </t>
  </si>
  <si>
    <t xml:space="preserve">Кружка Эсмарха №3 (2л) Изготовлена из резины </t>
  </si>
  <si>
    <t>Пипетка глазная в футляре</t>
  </si>
  <si>
    <t>Спринцовка А1</t>
  </si>
  <si>
    <t xml:space="preserve">Мочеприемник мужской типа "Утка" </t>
  </si>
  <si>
    <t>Термометр медицинский максимальный в футляре</t>
  </si>
  <si>
    <t xml:space="preserve">Пузырь для льда №2 резиновый </t>
  </si>
  <si>
    <t xml:space="preserve">Шпатель деревянный шлифованный стерильный </t>
  </si>
  <si>
    <t>Шпатель деревянный шлифованный нестерильный</t>
  </si>
  <si>
    <t>Калоприемник однокомпонентный для стомы диаметром от 20 до 70мм (уп.5 емкостей, 1 пластиковый зажим)</t>
  </si>
  <si>
    <t>Калоприемник однокомпонентный дренируемый d12-75мм</t>
  </si>
  <si>
    <t>Калоприемник одноком. послеоперац. с окном  d10-70мм</t>
  </si>
  <si>
    <t>Грелка медицинская №2</t>
  </si>
  <si>
    <t>Грелка медицинская №3</t>
  </si>
  <si>
    <t>Катетер однобаллонный акушерский большой с трубкой и резервуаром</t>
  </si>
  <si>
    <t>Жгут автоматический многоразовый</t>
  </si>
  <si>
    <t>Кружка фарфоровая 500 мл</t>
  </si>
  <si>
    <t>Стакан фарфоровый 400 мл</t>
  </si>
  <si>
    <t>Жгут кровоостанавливающий резиновый тип "Эсмарха"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</si>
</sst>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4 2 2" xfId="28"/>
    <cellStyle name="Обычный 5" xfId="29"/>
    <cellStyle name="Обычный 5 2" xfId="30"/>
    <cellStyle name="Обычный 6" xfId="31"/>
    <cellStyle name="Обычный 7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32"/>
  <sheetViews>
    <sheetView tabSelected="1" topLeftCell="A4" zoomScaleNormal="77" workbookViewId="0">
      <selection activeCell="H19" sqref="H1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2" width="8.85546875" style="5" customWidth="1"/>
    <col min="93" max="216" width="8.85546875" style="1" customWidth="1"/>
    <col min="217" max="16384" width="9.140625" style="1"/>
  </cols>
  <sheetData>
    <row r="1" spans="1:14" ht="30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8.7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8.25">
      <c r="A3" s="37" t="s">
        <v>1</v>
      </c>
      <c r="B3" s="39" t="s">
        <v>11</v>
      </c>
      <c r="C3" s="37" t="s">
        <v>7</v>
      </c>
      <c r="D3" s="34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7"/>
      <c r="B4" s="39"/>
      <c r="C4" s="37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9" t="s">
        <v>12</v>
      </c>
    </row>
    <row r="5" spans="1:14" ht="79.5" customHeight="1">
      <c r="A5" s="38"/>
      <c r="B5" s="40"/>
      <c r="C5" s="38"/>
      <c r="D5" s="35"/>
      <c r="E5" s="31" t="s">
        <v>17</v>
      </c>
      <c r="F5" s="31"/>
      <c r="G5" s="31" t="s">
        <v>18</v>
      </c>
      <c r="H5" s="31"/>
      <c r="I5" s="31" t="s">
        <v>19</v>
      </c>
      <c r="J5" s="31"/>
      <c r="K5" s="28"/>
      <c r="L5" s="28"/>
      <c r="M5" s="28"/>
      <c r="N5" s="30"/>
    </row>
    <row r="6" spans="1:14">
      <c r="A6" s="21">
        <v>1</v>
      </c>
      <c r="B6" s="25" t="s">
        <v>23</v>
      </c>
      <c r="C6" s="22" t="s">
        <v>15</v>
      </c>
      <c r="D6" s="19">
        <v>3</v>
      </c>
      <c r="E6" s="26">
        <v>2898</v>
      </c>
      <c r="F6" s="8">
        <f>D6*E6</f>
        <v>8694</v>
      </c>
      <c r="G6" s="26">
        <v>2946</v>
      </c>
      <c r="H6" s="8">
        <f t="shared" ref="H6:H28" si="0">G6*D6</f>
        <v>8838</v>
      </c>
      <c r="I6" s="26">
        <v>2992</v>
      </c>
      <c r="J6" s="8">
        <f t="shared" ref="J6:J28" si="1">I6*D6</f>
        <v>8976</v>
      </c>
      <c r="K6" s="15">
        <f t="shared" ref="K6:K28" si="2">(E6+G6+I6)/3</f>
        <v>2945.3333333333335</v>
      </c>
      <c r="L6" s="16">
        <f t="shared" ref="L6:L28" si="3">STDEV(E6,G6,I6)</f>
        <v>47.003545965532794</v>
      </c>
      <c r="M6" s="17">
        <f t="shared" ref="M6:M28" si="4">L6/K6</f>
        <v>1.5958650735242007E-2</v>
      </c>
      <c r="N6" s="18">
        <f t="shared" ref="N6:N28" si="5">ROUND(K6,2)*D6</f>
        <v>8835.99</v>
      </c>
    </row>
    <row r="7" spans="1:14">
      <c r="A7" s="21">
        <v>2</v>
      </c>
      <c r="B7" s="25" t="s">
        <v>24</v>
      </c>
      <c r="C7" s="22" t="s">
        <v>15</v>
      </c>
      <c r="D7" s="20">
        <v>15</v>
      </c>
      <c r="E7" s="26">
        <v>545</v>
      </c>
      <c r="F7" s="8">
        <f t="shared" ref="F7:F28" si="6">D7*E7</f>
        <v>8175</v>
      </c>
      <c r="G7" s="26">
        <v>565</v>
      </c>
      <c r="H7" s="8">
        <f t="shared" si="0"/>
        <v>8475</v>
      </c>
      <c r="I7" s="26">
        <v>567</v>
      </c>
      <c r="J7" s="8">
        <f t="shared" si="1"/>
        <v>8505</v>
      </c>
      <c r="K7" s="15">
        <f t="shared" si="2"/>
        <v>559</v>
      </c>
      <c r="L7" s="16">
        <f t="shared" si="3"/>
        <v>12.165525060596439</v>
      </c>
      <c r="M7" s="17">
        <f t="shared" si="4"/>
        <v>2.1763014419671625E-2</v>
      </c>
      <c r="N7" s="18">
        <f t="shared" si="5"/>
        <v>8385</v>
      </c>
    </row>
    <row r="8" spans="1:14" ht="25.5">
      <c r="A8" s="21">
        <v>3</v>
      </c>
      <c r="B8" s="25" t="s">
        <v>25</v>
      </c>
      <c r="C8" s="22" t="s">
        <v>15</v>
      </c>
      <c r="D8" s="20">
        <v>400</v>
      </c>
      <c r="E8" s="26">
        <v>15</v>
      </c>
      <c r="F8" s="8">
        <f t="shared" si="6"/>
        <v>6000</v>
      </c>
      <c r="G8" s="26">
        <v>16</v>
      </c>
      <c r="H8" s="8">
        <f t="shared" si="0"/>
        <v>6400</v>
      </c>
      <c r="I8" s="26">
        <v>16.7</v>
      </c>
      <c r="J8" s="8">
        <f t="shared" si="1"/>
        <v>6680</v>
      </c>
      <c r="K8" s="15">
        <f t="shared" si="2"/>
        <v>15.9</v>
      </c>
      <c r="L8" s="16">
        <f t="shared" si="3"/>
        <v>0.85440037453169726</v>
      </c>
      <c r="M8" s="17">
        <f t="shared" si="4"/>
        <v>5.373587261205643E-2</v>
      </c>
      <c r="N8" s="18">
        <f t="shared" si="5"/>
        <v>6360</v>
      </c>
    </row>
    <row r="9" spans="1:14">
      <c r="A9" s="21">
        <v>4</v>
      </c>
      <c r="B9" s="25" t="s">
        <v>26</v>
      </c>
      <c r="C9" s="22" t="s">
        <v>20</v>
      </c>
      <c r="D9" s="20">
        <v>270</v>
      </c>
      <c r="E9" s="26">
        <v>366</v>
      </c>
      <c r="F9" s="8">
        <f t="shared" si="6"/>
        <v>98820</v>
      </c>
      <c r="G9" s="26">
        <v>369</v>
      </c>
      <c r="H9" s="8">
        <f t="shared" si="0"/>
        <v>99630</v>
      </c>
      <c r="I9" s="26">
        <v>375</v>
      </c>
      <c r="J9" s="8">
        <f t="shared" si="1"/>
        <v>101250</v>
      </c>
      <c r="K9" s="15">
        <f t="shared" si="2"/>
        <v>370</v>
      </c>
      <c r="L9" s="16">
        <f t="shared" si="3"/>
        <v>4.5825756949558398</v>
      </c>
      <c r="M9" s="17">
        <f t="shared" si="4"/>
        <v>1.2385339716096865E-2</v>
      </c>
      <c r="N9" s="18">
        <f t="shared" si="5"/>
        <v>99900</v>
      </c>
    </row>
    <row r="10" spans="1:14">
      <c r="A10" s="21">
        <v>5</v>
      </c>
      <c r="B10" s="25" t="s">
        <v>27</v>
      </c>
      <c r="C10" s="22" t="s">
        <v>15</v>
      </c>
      <c r="D10" s="20">
        <v>15</v>
      </c>
      <c r="E10" s="26">
        <v>636</v>
      </c>
      <c r="F10" s="8">
        <f t="shared" si="6"/>
        <v>9540</v>
      </c>
      <c r="G10" s="26">
        <v>648</v>
      </c>
      <c r="H10" s="8">
        <f t="shared" si="0"/>
        <v>9720</v>
      </c>
      <c r="I10" s="26">
        <v>657</v>
      </c>
      <c r="J10" s="8">
        <f t="shared" si="1"/>
        <v>9855</v>
      </c>
      <c r="K10" s="15">
        <f t="shared" si="2"/>
        <v>647</v>
      </c>
      <c r="L10" s="16">
        <f t="shared" si="3"/>
        <v>10.535653752852738</v>
      </c>
      <c r="M10" s="17">
        <f t="shared" si="4"/>
        <v>1.6283854332075329E-2</v>
      </c>
      <c r="N10" s="18">
        <f t="shared" si="5"/>
        <v>9705</v>
      </c>
    </row>
    <row r="11" spans="1:14">
      <c r="A11" s="21">
        <v>6</v>
      </c>
      <c r="B11" s="25" t="s">
        <v>28</v>
      </c>
      <c r="C11" s="23" t="s">
        <v>15</v>
      </c>
      <c r="D11" s="20">
        <v>13</v>
      </c>
      <c r="E11" s="26">
        <v>718</v>
      </c>
      <c r="F11" s="8">
        <f t="shared" si="6"/>
        <v>9334</v>
      </c>
      <c r="G11" s="26">
        <v>739</v>
      </c>
      <c r="H11" s="8">
        <f t="shared" si="0"/>
        <v>9607</v>
      </c>
      <c r="I11" s="26">
        <v>758</v>
      </c>
      <c r="J11" s="8">
        <f t="shared" si="1"/>
        <v>9854</v>
      </c>
      <c r="K11" s="15">
        <f t="shared" si="2"/>
        <v>738.33333333333337</v>
      </c>
      <c r="L11" s="16">
        <f t="shared" si="3"/>
        <v>20.008331597946196</v>
      </c>
      <c r="M11" s="17">
        <f t="shared" si="4"/>
        <v>2.7099320448685592E-2</v>
      </c>
      <c r="N11" s="18">
        <f t="shared" si="5"/>
        <v>9598.2900000000009</v>
      </c>
    </row>
    <row r="12" spans="1:14">
      <c r="A12" s="21">
        <v>7</v>
      </c>
      <c r="B12" s="25" t="s">
        <v>29</v>
      </c>
      <c r="C12" s="23" t="s">
        <v>15</v>
      </c>
      <c r="D12" s="20">
        <v>90</v>
      </c>
      <c r="E12" s="26">
        <v>17.7</v>
      </c>
      <c r="F12" s="8">
        <f t="shared" si="6"/>
        <v>1593</v>
      </c>
      <c r="G12" s="26">
        <v>18.600000000000001</v>
      </c>
      <c r="H12" s="8">
        <f t="shared" si="0"/>
        <v>1674.0000000000002</v>
      </c>
      <c r="I12" s="26">
        <v>18.899999999999999</v>
      </c>
      <c r="J12" s="8">
        <f t="shared" si="1"/>
        <v>1700.9999999999998</v>
      </c>
      <c r="K12" s="15">
        <f t="shared" si="2"/>
        <v>18.399999999999999</v>
      </c>
      <c r="L12" s="16">
        <f t="shared" si="3"/>
        <v>0.62449979983987436</v>
      </c>
      <c r="M12" s="17">
        <f t="shared" si="4"/>
        <v>3.3940206513036655E-2</v>
      </c>
      <c r="N12" s="18">
        <f t="shared" si="5"/>
        <v>1655.9999999999998</v>
      </c>
    </row>
    <row r="13" spans="1:14">
      <c r="A13" s="21">
        <v>8</v>
      </c>
      <c r="B13" s="25" t="s">
        <v>30</v>
      </c>
      <c r="C13" s="23" t="s">
        <v>15</v>
      </c>
      <c r="D13" s="20">
        <v>50</v>
      </c>
      <c r="E13" s="26">
        <v>104</v>
      </c>
      <c r="F13" s="8">
        <f t="shared" si="6"/>
        <v>5200</v>
      </c>
      <c r="G13" s="26">
        <v>108</v>
      </c>
      <c r="H13" s="8">
        <f t="shared" si="0"/>
        <v>5400</v>
      </c>
      <c r="I13" s="26">
        <v>109.8</v>
      </c>
      <c r="J13" s="8">
        <f t="shared" si="1"/>
        <v>5490</v>
      </c>
      <c r="K13" s="15">
        <f t="shared" si="2"/>
        <v>107.26666666666667</v>
      </c>
      <c r="L13" s="16">
        <f t="shared" si="3"/>
        <v>2.9687258770946978</v>
      </c>
      <c r="M13" s="17">
        <f t="shared" si="4"/>
        <v>2.7676126884040066E-2</v>
      </c>
      <c r="N13" s="18">
        <f t="shared" si="5"/>
        <v>5363.5</v>
      </c>
    </row>
    <row r="14" spans="1:14">
      <c r="A14" s="21">
        <v>9</v>
      </c>
      <c r="B14" s="25" t="s">
        <v>31</v>
      </c>
      <c r="C14" s="23" t="s">
        <v>15</v>
      </c>
      <c r="D14" s="20">
        <v>20</v>
      </c>
      <c r="E14" s="26">
        <v>219</v>
      </c>
      <c r="F14" s="8">
        <f t="shared" si="6"/>
        <v>4380</v>
      </c>
      <c r="G14" s="26">
        <v>230</v>
      </c>
      <c r="H14" s="8">
        <f t="shared" si="0"/>
        <v>4600</v>
      </c>
      <c r="I14" s="26">
        <v>239</v>
      </c>
      <c r="J14" s="8">
        <f t="shared" si="1"/>
        <v>4780</v>
      </c>
      <c r="K14" s="15">
        <f t="shared" si="2"/>
        <v>229.33333333333334</v>
      </c>
      <c r="L14" s="16">
        <f t="shared" si="3"/>
        <v>10.016652800877571</v>
      </c>
      <c r="M14" s="17">
        <f t="shared" si="4"/>
        <v>4.3677265120105689E-2</v>
      </c>
      <c r="N14" s="18">
        <f t="shared" si="5"/>
        <v>4586.6000000000004</v>
      </c>
    </row>
    <row r="15" spans="1:14" ht="25.5">
      <c r="A15" s="21">
        <v>10</v>
      </c>
      <c r="B15" s="25" t="s">
        <v>32</v>
      </c>
      <c r="C15" s="23" t="s">
        <v>15</v>
      </c>
      <c r="D15" s="20">
        <v>720</v>
      </c>
      <c r="E15" s="26">
        <v>378</v>
      </c>
      <c r="F15" s="8">
        <f t="shared" si="6"/>
        <v>272160</v>
      </c>
      <c r="G15" s="26">
        <v>390</v>
      </c>
      <c r="H15" s="8">
        <f t="shared" si="0"/>
        <v>280800</v>
      </c>
      <c r="I15" s="26">
        <v>399.5</v>
      </c>
      <c r="J15" s="8">
        <f t="shared" si="1"/>
        <v>287640</v>
      </c>
      <c r="K15" s="15">
        <f t="shared" si="2"/>
        <v>389.16666666666669</v>
      </c>
      <c r="L15" s="16">
        <f t="shared" si="3"/>
        <v>10.774197572596441</v>
      </c>
      <c r="M15" s="17">
        <f t="shared" si="4"/>
        <v>2.7685304255065799E-2</v>
      </c>
      <c r="N15" s="18">
        <f t="shared" si="5"/>
        <v>280202.40000000002</v>
      </c>
    </row>
    <row r="16" spans="1:14">
      <c r="A16" s="21">
        <v>11</v>
      </c>
      <c r="B16" s="25" t="s">
        <v>33</v>
      </c>
      <c r="C16" s="23" t="s">
        <v>15</v>
      </c>
      <c r="D16" s="20">
        <v>3</v>
      </c>
      <c r="E16" s="26">
        <v>378</v>
      </c>
      <c r="F16" s="8">
        <f t="shared" si="6"/>
        <v>1134</v>
      </c>
      <c r="G16" s="26">
        <v>381</v>
      </c>
      <c r="H16" s="8">
        <f t="shared" si="0"/>
        <v>1143</v>
      </c>
      <c r="I16" s="26">
        <v>397</v>
      </c>
      <c r="J16" s="8">
        <f t="shared" si="1"/>
        <v>1191</v>
      </c>
      <c r="K16" s="15">
        <f t="shared" si="2"/>
        <v>385.33333333333331</v>
      </c>
      <c r="L16" s="16">
        <f t="shared" si="3"/>
        <v>10.214368964030182</v>
      </c>
      <c r="M16" s="17">
        <f t="shared" si="4"/>
        <v>2.6507877934334383E-2</v>
      </c>
      <c r="N16" s="18">
        <f t="shared" si="5"/>
        <v>1155.99</v>
      </c>
    </row>
    <row r="17" spans="1:14">
      <c r="A17" s="21">
        <v>12</v>
      </c>
      <c r="B17" s="25" t="s">
        <v>34</v>
      </c>
      <c r="C17" s="23" t="s">
        <v>15</v>
      </c>
      <c r="D17" s="20">
        <v>16000</v>
      </c>
      <c r="E17" s="26">
        <v>2.66</v>
      </c>
      <c r="F17" s="8">
        <f t="shared" si="6"/>
        <v>42560</v>
      </c>
      <c r="G17" s="26">
        <v>2.95</v>
      </c>
      <c r="H17" s="8">
        <f t="shared" si="0"/>
        <v>47200</v>
      </c>
      <c r="I17" s="26">
        <v>2.84</v>
      </c>
      <c r="J17" s="8">
        <f t="shared" si="1"/>
        <v>45440</v>
      </c>
      <c r="K17" s="15">
        <f t="shared" si="2"/>
        <v>2.8166666666666664</v>
      </c>
      <c r="L17" s="16">
        <f t="shared" si="3"/>
        <v>0.14640127503999437</v>
      </c>
      <c r="M17" s="17">
        <f t="shared" si="4"/>
        <v>5.1976784037867825E-2</v>
      </c>
      <c r="N17" s="18">
        <f t="shared" si="5"/>
        <v>45120</v>
      </c>
    </row>
    <row r="18" spans="1:14" ht="25.5">
      <c r="A18" s="21">
        <v>13</v>
      </c>
      <c r="B18" s="25" t="s">
        <v>35</v>
      </c>
      <c r="C18" s="23" t="s">
        <v>15</v>
      </c>
      <c r="D18" s="20">
        <v>1800</v>
      </c>
      <c r="E18" s="26">
        <v>1.9</v>
      </c>
      <c r="F18" s="8">
        <f t="shared" si="6"/>
        <v>3420</v>
      </c>
      <c r="G18" s="26">
        <v>1.98</v>
      </c>
      <c r="H18" s="8">
        <f t="shared" si="0"/>
        <v>3564</v>
      </c>
      <c r="I18" s="26">
        <v>2.08</v>
      </c>
      <c r="J18" s="8">
        <f t="shared" si="1"/>
        <v>3744</v>
      </c>
      <c r="K18" s="15">
        <f t="shared" si="2"/>
        <v>1.9866666666666666</v>
      </c>
      <c r="L18" s="16">
        <f t="shared" si="3"/>
        <v>9.0184995056457842E-2</v>
      </c>
      <c r="M18" s="17">
        <f t="shared" si="4"/>
        <v>4.5395131739827774E-2</v>
      </c>
      <c r="N18" s="18">
        <f t="shared" si="5"/>
        <v>3582</v>
      </c>
    </row>
    <row r="19" spans="1:14" ht="38.25">
      <c r="A19" s="21">
        <v>14</v>
      </c>
      <c r="B19" s="25" t="s">
        <v>36</v>
      </c>
      <c r="C19" s="23" t="s">
        <v>21</v>
      </c>
      <c r="D19" s="20">
        <v>70</v>
      </c>
      <c r="E19" s="26">
        <v>952</v>
      </c>
      <c r="F19" s="8">
        <f t="shared" si="6"/>
        <v>66640</v>
      </c>
      <c r="G19" s="26">
        <v>980</v>
      </c>
      <c r="H19" s="8">
        <f t="shared" si="0"/>
        <v>68600</v>
      </c>
      <c r="I19" s="26">
        <v>998</v>
      </c>
      <c r="J19" s="8">
        <f t="shared" si="1"/>
        <v>69860</v>
      </c>
      <c r="K19" s="15">
        <f t="shared" si="2"/>
        <v>976.66666666666663</v>
      </c>
      <c r="L19" s="16">
        <f t="shared" si="3"/>
        <v>23.180451534283272</v>
      </c>
      <c r="M19" s="17">
        <f t="shared" si="4"/>
        <v>2.3734250717696182E-2</v>
      </c>
      <c r="N19" s="18">
        <f t="shared" si="5"/>
        <v>68366.899999999994</v>
      </c>
    </row>
    <row r="20" spans="1:14" ht="25.5">
      <c r="A20" s="21">
        <v>15</v>
      </c>
      <c r="B20" s="25" t="s">
        <v>37</v>
      </c>
      <c r="C20" s="23" t="s">
        <v>15</v>
      </c>
      <c r="D20" s="20">
        <v>50</v>
      </c>
      <c r="E20" s="26">
        <v>469</v>
      </c>
      <c r="F20" s="8">
        <f t="shared" si="6"/>
        <v>23450</v>
      </c>
      <c r="G20" s="26">
        <v>480</v>
      </c>
      <c r="H20" s="8">
        <f t="shared" si="0"/>
        <v>24000</v>
      </c>
      <c r="I20" s="26">
        <v>486</v>
      </c>
      <c r="J20" s="8">
        <f t="shared" si="1"/>
        <v>24300</v>
      </c>
      <c r="K20" s="15">
        <f t="shared" si="2"/>
        <v>478.33333333333331</v>
      </c>
      <c r="L20" s="16">
        <f t="shared" si="3"/>
        <v>8.6216781042505826</v>
      </c>
      <c r="M20" s="17">
        <f t="shared" si="4"/>
        <v>1.8024414155227698E-2</v>
      </c>
      <c r="N20" s="18">
        <f t="shared" si="5"/>
        <v>23916.5</v>
      </c>
    </row>
    <row r="21" spans="1:14" ht="25.5">
      <c r="A21" s="21">
        <v>16</v>
      </c>
      <c r="B21" s="25" t="s">
        <v>38</v>
      </c>
      <c r="C21" s="23" t="s">
        <v>15</v>
      </c>
      <c r="D21" s="20">
        <v>40</v>
      </c>
      <c r="E21" s="26">
        <v>1560</v>
      </c>
      <c r="F21" s="8">
        <f t="shared" si="6"/>
        <v>62400</v>
      </c>
      <c r="G21" s="26">
        <v>1605</v>
      </c>
      <c r="H21" s="8">
        <f t="shared" si="0"/>
        <v>64200</v>
      </c>
      <c r="I21" s="26">
        <v>1694</v>
      </c>
      <c r="J21" s="8">
        <f t="shared" si="1"/>
        <v>67760</v>
      </c>
      <c r="K21" s="15">
        <f t="shared" si="2"/>
        <v>1619.6666666666667</v>
      </c>
      <c r="L21" s="16">
        <f t="shared" si="3"/>
        <v>68.19335255971427</v>
      </c>
      <c r="M21" s="17">
        <f t="shared" si="4"/>
        <v>4.2103325309558098E-2</v>
      </c>
      <c r="N21" s="18">
        <f t="shared" si="5"/>
        <v>64786.8</v>
      </c>
    </row>
    <row r="22" spans="1:14">
      <c r="A22" s="21">
        <v>17</v>
      </c>
      <c r="B22" s="25" t="s">
        <v>39</v>
      </c>
      <c r="C22" s="23" t="s">
        <v>15</v>
      </c>
      <c r="D22" s="20">
        <v>6</v>
      </c>
      <c r="E22" s="26">
        <v>474</v>
      </c>
      <c r="F22" s="8">
        <f t="shared" si="6"/>
        <v>2844</v>
      </c>
      <c r="G22" s="26">
        <v>488</v>
      </c>
      <c r="H22" s="8">
        <f t="shared" si="0"/>
        <v>2928</v>
      </c>
      <c r="I22" s="26">
        <v>497</v>
      </c>
      <c r="J22" s="8">
        <f t="shared" si="1"/>
        <v>2982</v>
      </c>
      <c r="K22" s="15">
        <f t="shared" si="2"/>
        <v>486.33333333333331</v>
      </c>
      <c r="L22" s="16">
        <f t="shared" si="3"/>
        <v>11.590225767141636</v>
      </c>
      <c r="M22" s="17">
        <f t="shared" si="4"/>
        <v>2.3831855586994456E-2</v>
      </c>
      <c r="N22" s="18">
        <f t="shared" si="5"/>
        <v>2917.98</v>
      </c>
    </row>
    <row r="23" spans="1:14">
      <c r="A23" s="21">
        <v>18</v>
      </c>
      <c r="B23" s="25" t="s">
        <v>40</v>
      </c>
      <c r="C23" s="23" t="s">
        <v>15</v>
      </c>
      <c r="D23" s="20">
        <v>3</v>
      </c>
      <c r="E23" s="26">
        <v>559</v>
      </c>
      <c r="F23" s="8">
        <f t="shared" si="6"/>
        <v>1677</v>
      </c>
      <c r="G23" s="26">
        <v>580</v>
      </c>
      <c r="H23" s="8">
        <f t="shared" si="0"/>
        <v>1740</v>
      </c>
      <c r="I23" s="26">
        <v>588</v>
      </c>
      <c r="J23" s="8">
        <f t="shared" si="1"/>
        <v>1764</v>
      </c>
      <c r="K23" s="15">
        <f t="shared" si="2"/>
        <v>575.66666666666663</v>
      </c>
      <c r="L23" s="16">
        <f t="shared" si="3"/>
        <v>14.97776129244</v>
      </c>
      <c r="M23" s="17">
        <f t="shared" si="4"/>
        <v>2.601811457864505E-2</v>
      </c>
      <c r="N23" s="18">
        <f t="shared" si="5"/>
        <v>1727.0099999999998</v>
      </c>
    </row>
    <row r="24" spans="1:14" ht="25.5">
      <c r="A24" s="21">
        <v>19</v>
      </c>
      <c r="B24" s="25" t="s">
        <v>41</v>
      </c>
      <c r="C24" s="23" t="s">
        <v>15</v>
      </c>
      <c r="D24" s="20">
        <v>3</v>
      </c>
      <c r="E24" s="26">
        <v>29798</v>
      </c>
      <c r="F24" s="8">
        <f t="shared" si="6"/>
        <v>89394</v>
      </c>
      <c r="G24" s="26">
        <v>30070</v>
      </c>
      <c r="H24" s="8">
        <f t="shared" si="0"/>
        <v>90210</v>
      </c>
      <c r="I24" s="26">
        <v>31306</v>
      </c>
      <c r="J24" s="8">
        <f t="shared" si="1"/>
        <v>93918</v>
      </c>
      <c r="K24" s="15">
        <f t="shared" si="2"/>
        <v>30391.333333333332</v>
      </c>
      <c r="L24" s="16">
        <f t="shared" si="3"/>
        <v>803.71470891931165</v>
      </c>
      <c r="M24" s="17">
        <f t="shared" si="4"/>
        <v>2.6445523139907594E-2</v>
      </c>
      <c r="N24" s="18">
        <f t="shared" si="5"/>
        <v>91173.99</v>
      </c>
    </row>
    <row r="25" spans="1:14">
      <c r="A25" s="21">
        <v>20</v>
      </c>
      <c r="B25" s="25" t="s">
        <v>42</v>
      </c>
      <c r="C25" s="23" t="s">
        <v>15</v>
      </c>
      <c r="D25" s="20">
        <v>70</v>
      </c>
      <c r="E25" s="26">
        <v>1808</v>
      </c>
      <c r="F25" s="8">
        <f t="shared" si="6"/>
        <v>126560</v>
      </c>
      <c r="G25" s="26">
        <v>1859</v>
      </c>
      <c r="H25" s="8">
        <f t="shared" si="0"/>
        <v>130130</v>
      </c>
      <c r="I25" s="26">
        <v>1898</v>
      </c>
      <c r="J25" s="8">
        <f t="shared" si="1"/>
        <v>132860</v>
      </c>
      <c r="K25" s="15">
        <f>(E25+G25+I25)/3</f>
        <v>1855</v>
      </c>
      <c r="L25" s="16">
        <f t="shared" si="3"/>
        <v>45.133136385587029</v>
      </c>
      <c r="M25" s="17">
        <f t="shared" si="4"/>
        <v>2.4330531744251767E-2</v>
      </c>
      <c r="N25" s="18">
        <f t="shared" si="5"/>
        <v>129850</v>
      </c>
    </row>
    <row r="26" spans="1:14">
      <c r="A26" s="21">
        <v>21</v>
      </c>
      <c r="B26" s="25" t="s">
        <v>43</v>
      </c>
      <c r="C26" s="23" t="s">
        <v>15</v>
      </c>
      <c r="D26" s="20">
        <v>5</v>
      </c>
      <c r="E26" s="26">
        <v>3063</v>
      </c>
      <c r="F26" s="8">
        <f t="shared" si="6"/>
        <v>15315</v>
      </c>
      <c r="G26" s="26">
        <v>3119</v>
      </c>
      <c r="H26" s="8">
        <f t="shared" si="0"/>
        <v>15595</v>
      </c>
      <c r="I26" s="26">
        <v>3172</v>
      </c>
      <c r="J26" s="8">
        <f t="shared" si="1"/>
        <v>15860</v>
      </c>
      <c r="K26" s="15">
        <f t="shared" si="2"/>
        <v>3118</v>
      </c>
      <c r="L26" s="16">
        <f t="shared" si="3"/>
        <v>54.506880299646575</v>
      </c>
      <c r="M26" s="17">
        <f t="shared" si="4"/>
        <v>1.7481359942157337E-2</v>
      </c>
      <c r="N26" s="18">
        <f t="shared" si="5"/>
        <v>15590</v>
      </c>
    </row>
    <row r="27" spans="1:14">
      <c r="A27" s="21">
        <v>22</v>
      </c>
      <c r="B27" s="25" t="s">
        <v>44</v>
      </c>
      <c r="C27" s="23" t="s">
        <v>15</v>
      </c>
      <c r="D27" s="20">
        <v>18</v>
      </c>
      <c r="E27" s="26">
        <v>2126</v>
      </c>
      <c r="F27" s="8">
        <f t="shared" si="6"/>
        <v>38268</v>
      </c>
      <c r="G27" s="26">
        <v>2190</v>
      </c>
      <c r="H27" s="8">
        <f t="shared" si="0"/>
        <v>39420</v>
      </c>
      <c r="I27" s="26">
        <v>2235</v>
      </c>
      <c r="J27" s="8">
        <f t="shared" si="1"/>
        <v>40230</v>
      </c>
      <c r="K27" s="15">
        <f t="shared" si="2"/>
        <v>2183.6666666666665</v>
      </c>
      <c r="L27" s="16">
        <f t="shared" si="3"/>
        <v>54.775298569090637</v>
      </c>
      <c r="M27" s="17">
        <f t="shared" si="4"/>
        <v>2.508409337616729E-2</v>
      </c>
      <c r="N27" s="18">
        <f t="shared" si="5"/>
        <v>39306.06</v>
      </c>
    </row>
    <row r="28" spans="1:14" ht="25.5">
      <c r="A28" s="21">
        <v>23</v>
      </c>
      <c r="B28" s="25" t="s">
        <v>45</v>
      </c>
      <c r="C28" s="23" t="s">
        <v>15</v>
      </c>
      <c r="D28" s="19">
        <v>4</v>
      </c>
      <c r="E28" s="26">
        <v>248</v>
      </c>
      <c r="F28" s="8">
        <f t="shared" si="6"/>
        <v>992</v>
      </c>
      <c r="G28" s="26">
        <v>255</v>
      </c>
      <c r="H28" s="8">
        <f t="shared" si="0"/>
        <v>1020</v>
      </c>
      <c r="I28" s="26">
        <v>260</v>
      </c>
      <c r="J28" s="8">
        <f t="shared" si="1"/>
        <v>1040</v>
      </c>
      <c r="K28" s="15">
        <f t="shared" si="2"/>
        <v>254.33333333333334</v>
      </c>
      <c r="L28" s="16">
        <f t="shared" si="3"/>
        <v>6.027713773341306</v>
      </c>
      <c r="M28" s="17">
        <f t="shared" si="4"/>
        <v>2.3700054154684035E-2</v>
      </c>
      <c r="N28" s="18">
        <f t="shared" si="5"/>
        <v>1017.32</v>
      </c>
    </row>
    <row r="29" spans="1:14">
      <c r="A29" s="9"/>
      <c r="B29" s="24" t="s">
        <v>10</v>
      </c>
      <c r="C29" s="10"/>
      <c r="D29" s="11"/>
      <c r="E29" s="12"/>
      <c r="F29" s="14">
        <f>SUM(F6:F28)</f>
        <v>898550</v>
      </c>
      <c r="G29" s="12"/>
      <c r="H29" s="14">
        <f>SUM(H6:H28)</f>
        <v>924894</v>
      </c>
      <c r="I29" s="12"/>
      <c r="J29" s="14">
        <f>SUM(J6:J28)</f>
        <v>945680</v>
      </c>
      <c r="K29" s="12"/>
      <c r="L29" s="12"/>
      <c r="M29" s="12"/>
      <c r="N29" s="12">
        <f>SUM(N6:N28)</f>
        <v>923103.33</v>
      </c>
    </row>
    <row r="32" spans="1:14" ht="15.75">
      <c r="A32" s="6"/>
      <c r="B32" s="33" t="s">
        <v>22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mergeCells count="16">
    <mergeCell ref="A1:N1"/>
    <mergeCell ref="B32:N3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2023-02-15T08:43:27Z</cp:lastPrinted>
  <dcterms:created xsi:type="dcterms:W3CDTF">2018-12-14T15:08:00Z</dcterms:created>
  <dcterms:modified xsi:type="dcterms:W3CDTF">2023-02-15T08:43:40Z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