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<sst xmlns="http://schemas.openxmlformats.org/spreadsheetml/2006/main" count="80" uniqueCount="61">
  <si>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</si>
  <si>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</si>
  <si>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</si>
  <si>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</si>
  <si>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</si>
  <si>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</si>
  <si>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</si>
  <si>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Кол-во знач.</t>
  </si>
  <si>
    <t>Сред.квадр.откл. σ=</t>
  </si>
  <si>
    <t>Коэфф вариации V=</t>
  </si>
  <si>
    <t>Средн. арифм.</t>
  </si>
  <si>
    <t>Цена за 1 (без округления), руб.</t>
  </si>
  <si>
    <t>Расчет начальной (максимальной) цены контракта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</t>
  </si>
  <si>
    <t>где:</t>
  </si>
  <si>
    <t>НМЦК рын</t>
  </si>
  <si>
    <t xml:space="preserve"> - НМЦК, определяемая методом сопоставимых рыночных цен (анализа рынка);</t>
  </si>
  <si>
    <t>v</t>
  </si>
  <si>
    <t>- количество (объем) закупаемого товара (работы, услуги);</t>
  </si>
  <si>
    <t>n</t>
  </si>
  <si>
    <t>- количество значений, используемых в расчете;</t>
  </si>
  <si>
    <t>i</t>
  </si>
  <si>
    <t>i - номер источника ценовой информации;</t>
  </si>
  <si>
    <t>ц i</t>
  </si>
  <si>
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</si>
  <si>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по позиции производится по формуле:</t>
  </si>
  <si>
    <t>руб.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</si>
  <si>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</si>
  <si>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</si>
  <si>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НМЦКрын</t>
  </si>
  <si>
    <t>Наименование закупки</t>
  </si>
  <si>
    <t>В соответствии с приказом Минэкономразвития России от 2 октября 2013 г. N 567 начальная (максимальная) цена договора определена и обоснована посредством применения метода сопоставимых рыночных цен (анализа рынка) путем анализа коммерческих предложений  идентичных  товаров, и рассчитана в целях выявления предложений, соответствующих установленным требованиям к товарам  по определенным параметрам.</t>
  </si>
  <si>
    <t xml:space="preserve"> РАСЧЕТ ОБОСНОВАНИЕ НАЧАЛЬНОЙ (максимальной) ЦЕНЫ ДОГОВОРА</t>
  </si>
  <si>
    <t xml:space="preserve">Используемый метод определения начальной (максимальной) цены договора </t>
  </si>
  <si>
    <t>Метод сопоставимых рыночных цен (анализ рынка)</t>
  </si>
  <si>
    <t>Таблица цен расчета начальной (максимальной) цены муниципального договора</t>
  </si>
  <si>
    <t>штука</t>
  </si>
  <si>
    <t>Баннеры (Карусель)</t>
  </si>
  <si>
    <t>Баннеры (Заводская)</t>
  </si>
  <si>
    <t>Баннеры (Молодежная)</t>
  </si>
  <si>
    <t>Иссточник №1</t>
  </si>
  <si>
    <t>Источник №2</t>
  </si>
  <si>
    <t>Источник №3</t>
  </si>
  <si>
    <t>Начальная (максимальная) цена Договора сформирована методом сопоставимых рыночных цен (анализа рынка).</t>
  </si>
  <si>
    <t>Баннеры 3х6</t>
  </si>
  <si>
    <t>Баннеры (Администрация)</t>
  </si>
  <si>
    <t>ИТОГО по разделу</t>
  </si>
  <si>
    <t>Флаги перед зданием Администрации разноразмерные на флагштоках</t>
  </si>
  <si>
    <t>Плакаты 1.5 х1.5</t>
  </si>
  <si>
    <t>Флаги на кронштейнах 1,8х0,6</t>
  </si>
  <si>
    <t>Баннер (Весенняя)</t>
  </si>
  <si>
    <t>Баннеры (Галерея)</t>
  </si>
  <si>
    <t>Композиция "Журавли"</t>
  </si>
  <si>
    <t>Плакат А4</t>
  </si>
  <si>
    <t>Монтаж баннеров</t>
  </si>
  <si>
    <t>Демонтаж баннеров</t>
  </si>
  <si>
    <t>Монтаж флагов на кронштейнах</t>
  </si>
  <si>
    <t>Демонтаж флагов на кронштейнах</t>
  </si>
  <si>
    <t>Монтаж флагов перед зданием Администрации</t>
  </si>
  <si>
    <t>Демонтаж флагов перед зданием Администрации</t>
  </si>
  <si>
    <t>Оказание услуг по празднично-тематическому оформлению территории городского округа Чехов к празднованию "Дня Победы в Великой Отечественной войне".</t>
  </si>
  <si>
    <t>Исходя из вышеизложенного, считаем целесообразным определить (максимальную) цену муниципального договора на оказание услуг по празднично-тематическому оформлению территории городского округа Чехов к празднованию "Дня Победы в Великой Отечественной войне" - 500 000,00   (Пятьсот тысяч) 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</si>
</sst>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#,##0.00000;[Red]#,##0.00000"/>
    <numFmt numFmtId="175" formatCode="#,##0;[Red]#,##0"/>
    <numFmt numFmtId="176" formatCode="#,##0.0000000;[Red]#,##0.0000000"/>
    <numFmt numFmtId="177" formatCode="0.0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0;[Red]#,##0.000000"/>
    <numFmt numFmtId="184" formatCode="#,##0.0000;[Red]#,##0.0000"/>
    <numFmt numFmtId="185" formatCode="#,##0.000;[Red]#,##0.000"/>
    <numFmt numFmtId="18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FF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0" fillId="32" borderId="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176" fontId="50" fillId="32" borderId="10" xfId="0" applyNumberFormat="1" applyFont="1" applyFill="1" applyBorder="1" applyAlignment="1">
      <alignment horizontal="center" vertical="center" wrapText="1"/>
    </xf>
    <xf numFmtId="172" fontId="50" fillId="32" borderId="0" xfId="0" applyNumberFormat="1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2" fontId="50" fillId="32" borderId="0" xfId="0" applyNumberFormat="1" applyFont="1" applyFill="1" applyAlignment="1">
      <alignment horizontal="center" vertical="center" wrapText="1"/>
    </xf>
    <xf numFmtId="172" fontId="51" fillId="32" borderId="0" xfId="0" applyNumberFormat="1" applyFont="1" applyFill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177" fontId="50" fillId="32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2" fontId="50" fillId="0" borderId="0" xfId="0" applyNumberFormat="1" applyFont="1" applyFill="1" applyAlignment="1">
      <alignment horizontal="center" vertical="center" wrapText="1"/>
    </xf>
    <xf numFmtId="4" fontId="50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50" fillId="32" borderId="10" xfId="0" applyFont="1" applyFill="1" applyBorder="1" applyAlignment="1">
      <alignment horizontal="center" vertical="center" wrapText="1"/>
    </xf>
    <xf numFmtId="177" fontId="50" fillId="32" borderId="10" xfId="0" applyNumberFormat="1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3" fontId="50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2" fontId="50" fillId="32" borderId="12" xfId="0" applyNumberFormat="1" applyFont="1" applyFill="1" applyBorder="1" applyAlignment="1">
      <alignment horizontal="center" vertical="center" wrapText="1"/>
    </xf>
    <xf numFmtId="172" fontId="50" fillId="0" borderId="12" xfId="0" applyNumberFormat="1" applyFont="1" applyFill="1" applyBorder="1" applyAlignment="1">
      <alignment horizontal="center" vertical="center" wrapText="1"/>
    </xf>
    <xf numFmtId="173" fontId="50" fillId="32" borderId="13" xfId="0" applyNumberFormat="1" applyFont="1" applyFill="1" applyBorder="1" applyAlignment="1">
      <alignment horizontal="center" vertical="center" wrapText="1"/>
    </xf>
    <xf numFmtId="176" fontId="50" fillId="32" borderId="13" xfId="0" applyNumberFormat="1" applyFont="1" applyFill="1" applyBorder="1" applyAlignment="1">
      <alignment horizontal="center" vertical="center" wrapText="1"/>
    </xf>
    <xf numFmtId="176" fontId="50" fillId="32" borderId="12" xfId="0" applyNumberFormat="1" applyFont="1" applyFill="1" applyBorder="1" applyAlignment="1">
      <alignment horizontal="center" vertical="center" wrapText="1"/>
    </xf>
    <xf numFmtId="4" fontId="50" fillId="32" borderId="12" xfId="0" applyNumberFormat="1" applyFont="1" applyFill="1" applyBorder="1" applyAlignment="1">
      <alignment horizontal="center" vertical="center" wrapText="1"/>
    </xf>
    <xf numFmtId="177" fontId="50" fillId="32" borderId="13" xfId="0" applyNumberFormat="1" applyFont="1" applyFill="1" applyBorder="1" applyAlignment="1">
      <alignment horizontal="center" vertical="center" wrapText="1"/>
    </xf>
    <xf numFmtId="4" fontId="50" fillId="32" borderId="13" xfId="0" applyNumberFormat="1" applyFont="1" applyFill="1" applyBorder="1" applyAlignment="1">
      <alignment horizontal="center" vertical="center" wrapText="1"/>
    </xf>
    <xf numFmtId="172" fontId="51" fillId="32" borderId="12" xfId="0" applyNumberFormat="1" applyFont="1" applyFill="1" applyBorder="1" applyAlignment="1">
      <alignment horizontal="center" vertical="center" wrapText="1"/>
    </xf>
    <xf numFmtId="4" fontId="52" fillId="32" borderId="12" xfId="0" applyNumberFormat="1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177" fontId="50" fillId="32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3" fontId="50" fillId="0" borderId="12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173" fontId="50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177" fontId="50" fillId="32" borderId="12" xfId="0" applyNumberFormat="1" applyFont="1" applyFill="1" applyBorder="1" applyAlignment="1">
      <alignment horizontal="center" vertical="center" wrapText="1"/>
    </xf>
    <xf numFmtId="4" fontId="53" fillId="32" borderId="0" xfId="0" applyNumberFormat="1" applyFont="1" applyFill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177" fontId="50" fillId="32" borderId="12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77" fontId="50" fillId="32" borderId="10" xfId="0" applyNumberFormat="1" applyFont="1" applyFill="1" applyBorder="1" applyAlignment="1">
      <alignment horizontal="center" vertical="center" wrapText="1"/>
    </xf>
    <xf numFmtId="177" fontId="50" fillId="32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2" fillId="32" borderId="12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5" fillId="32" borderId="15" xfId="0" applyFont="1" applyFill="1" applyBorder="1" applyAlignment="1">
      <alignment horizontal="center" vertical="center" wrapText="1"/>
    </xf>
    <xf numFmtId="0" fontId="55" fillId="32" borderId="16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2" fontId="51" fillId="0" borderId="18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172" fontId="50" fillId="32" borderId="10" xfId="0" applyNumberFormat="1" applyFont="1" applyFill="1" applyBorder="1" applyAlignment="1">
      <alignment horizontal="center" vertical="center" wrapText="1"/>
    </xf>
    <xf numFmtId="172" fontId="50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33</xdr:row>
      <xdr:rowOff>171450</xdr:rowOff>
    </xdr:from>
    <xdr:to>
      <xdr:col>7</xdr:col>
      <xdr:colOff>666750</xdr:colOff>
      <xdr:row>37</xdr:row>
      <xdr:rowOff>323850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3173075"/>
          <a:ext cx="6419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34385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34671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34385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34671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view="pageBreakPreview" zoomScale="90" zoomScaleNormal="70" zoomScaleSheetLayoutView="90" zoomScalePageLayoutView="0" workbookViewId="0" topLeftCell="A1">
      <selection activeCell="H25" sqref="H25"/>
    </sheetView>
  </sheetViews>
  <sheetFormatPr defaultColWidth="9.140625" defaultRowHeight="15"/>
  <cols>
    <col min="1" max="1" width="4.57421875" style="2" customWidth="1"/>
    <col min="2" max="2" width="30.00390625" style="2" customWidth="1"/>
    <col min="3" max="3" width="27.7109375" style="2" customWidth="1"/>
    <col min="4" max="4" width="7.7109375" style="6" customWidth="1"/>
    <col min="5" max="5" width="9.8515625" style="10" customWidth="1"/>
    <col min="6" max="6" width="10.28125" style="10" customWidth="1"/>
    <col min="7" max="7" width="9.7109375" style="10" customWidth="1"/>
    <col min="8" max="8" width="12.7109375" style="4" customWidth="1"/>
    <col min="9" max="9" width="9.421875" style="2" customWidth="1"/>
    <col min="10" max="10" width="19.28125" style="2" customWidth="1"/>
    <col min="11" max="11" width="13.140625" style="2" customWidth="1"/>
    <col min="12" max="12" width="16.8515625" style="2" customWidth="1"/>
    <col min="13" max="13" width="14.140625" style="9" customWidth="1"/>
    <col min="14" max="14" width="19.28125" style="7" customWidth="1"/>
    <col min="15" max="15" width="3.7109375" style="2" customWidth="1"/>
    <col min="16" max="16" width="12.140625" style="2" bestFit="1" customWidth="1"/>
    <col min="17" max="17" width="17.57421875" style="2" bestFit="1" customWidth="1"/>
    <col min="18" max="22" width="9.140625" style="2" customWidth="1"/>
    <col min="23" max="16384" width="9.140625" style="2" customWidth="1"/>
  </cols>
  <sheetData>
    <row r="1" ht="15" customHeight="1"/>
    <row r="2" spans="1:14" ht="15" customHeight="1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ht="15" customHeight="1"/>
    <row r="4" spans="1:14" ht="15" customHeight="1">
      <c r="A4" s="69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19" customFormat="1" ht="36.75" customHeight="1">
      <c r="A5" s="74" t="s">
        <v>29</v>
      </c>
      <c r="B5" s="74"/>
      <c r="C5" s="75" t="s">
        <v>59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56.25" customHeight="1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ht="15" customHeight="1"/>
    <row r="8" spans="1:14" ht="15" customHeight="1">
      <c r="A8" s="70" t="s">
        <v>32</v>
      </c>
      <c r="B8" s="70"/>
      <c r="C8" s="70"/>
      <c r="D8" s="70"/>
      <c r="E8" s="70"/>
      <c r="F8" s="70"/>
      <c r="G8" s="70"/>
      <c r="H8" s="71" t="s">
        <v>33</v>
      </c>
      <c r="I8" s="71"/>
      <c r="J8" s="71"/>
      <c r="K8" s="71"/>
      <c r="L8" s="71"/>
      <c r="M8" s="71"/>
      <c r="N8" s="71"/>
    </row>
    <row r="9" spans="1:14" s="1" customFormat="1" ht="15" customHeight="1">
      <c r="A9" s="89" t="s">
        <v>34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7" ht="103.5" customHeight="1">
      <c r="A10" s="69" t="s">
        <v>0</v>
      </c>
      <c r="B10" s="78" t="s">
        <v>1</v>
      </c>
      <c r="C10" s="69" t="s">
        <v>2</v>
      </c>
      <c r="D10" s="69"/>
      <c r="E10" s="18" t="s">
        <v>39</v>
      </c>
      <c r="F10" s="18" t="s">
        <v>40</v>
      </c>
      <c r="G10" s="18" t="s">
        <v>41</v>
      </c>
      <c r="H10" s="91" t="s">
        <v>10</v>
      </c>
      <c r="I10" s="69" t="s">
        <v>7</v>
      </c>
      <c r="J10" s="69" t="s">
        <v>8</v>
      </c>
      <c r="K10" s="69" t="s">
        <v>9</v>
      </c>
      <c r="L10" s="69" t="s">
        <v>6</v>
      </c>
      <c r="M10" s="72" t="s">
        <v>11</v>
      </c>
      <c r="N10" s="8" t="s">
        <v>28</v>
      </c>
      <c r="P10" s="16" t="s">
        <v>26</v>
      </c>
      <c r="Q10" s="17" t="s">
        <v>27</v>
      </c>
    </row>
    <row r="11" spans="1:14" ht="26.25" thickBot="1">
      <c r="A11" s="78"/>
      <c r="B11" s="79"/>
      <c r="C11" s="28" t="s">
        <v>3</v>
      </c>
      <c r="D11" s="30" t="s">
        <v>4</v>
      </c>
      <c r="E11" s="31" t="s">
        <v>5</v>
      </c>
      <c r="F11" s="31" t="s">
        <v>5</v>
      </c>
      <c r="G11" s="31" t="s">
        <v>5</v>
      </c>
      <c r="H11" s="92"/>
      <c r="I11" s="78"/>
      <c r="J11" s="78"/>
      <c r="K11" s="78"/>
      <c r="L11" s="78"/>
      <c r="M11" s="73"/>
      <c r="N11" s="38" t="s">
        <v>25</v>
      </c>
    </row>
    <row r="12" spans="1:14" s="12" customFormat="1" ht="21.75" customHeight="1" thickBo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4" s="5" customFormat="1" ht="21.75" customHeight="1">
      <c r="A13" s="29">
        <v>1</v>
      </c>
      <c r="B13" s="56" t="s">
        <v>43</v>
      </c>
      <c r="C13" s="29" t="s">
        <v>35</v>
      </c>
      <c r="D13" s="60">
        <v>1</v>
      </c>
      <c r="E13" s="61">
        <v>9200</v>
      </c>
      <c r="F13" s="61">
        <v>9360</v>
      </c>
      <c r="G13" s="61">
        <v>9520</v>
      </c>
      <c r="H13" s="32">
        <f aca="true" t="shared" si="0" ref="H13:H30">ROUNDDOWN(AVERAGE(E13,F13,G13),2)</f>
        <v>9360</v>
      </c>
      <c r="I13" s="29">
        <f aca="true" t="shared" si="1" ref="I13:I30">COUNT(E13:G13)</f>
        <v>3</v>
      </c>
      <c r="J13" s="33">
        <f aca="true" t="shared" si="2" ref="J13:J30">STDEV(E13,F13,G13)</f>
        <v>160</v>
      </c>
      <c r="K13" s="33">
        <f>J13/H13*100</f>
        <v>1.7094017094017095</v>
      </c>
      <c r="L13" s="29" t="str">
        <f>IF(K13&lt;33,"ОДНОРОДНЫЕ","НЕОДНОРОДНЫЕ")</f>
        <v>ОДНОРОДНЫЕ</v>
      </c>
      <c r="M13" s="36">
        <f>H13</f>
        <v>9360</v>
      </c>
      <c r="N13" s="37">
        <f aca="true" t="shared" si="3" ref="N13:N30">D13*M13</f>
        <v>9360</v>
      </c>
    </row>
    <row r="14" spans="1:14" s="12" customFormat="1" ht="22.5" customHeight="1">
      <c r="A14" s="29">
        <v>2</v>
      </c>
      <c r="B14" s="57" t="s">
        <v>36</v>
      </c>
      <c r="C14" s="20" t="s">
        <v>35</v>
      </c>
      <c r="D14" s="58">
        <v>5</v>
      </c>
      <c r="E14" s="52">
        <v>5648</v>
      </c>
      <c r="F14" s="52">
        <v>5392</v>
      </c>
      <c r="G14" s="52">
        <v>5136</v>
      </c>
      <c r="H14" s="26">
        <f t="shared" si="0"/>
        <v>5392</v>
      </c>
      <c r="I14" s="20">
        <f t="shared" si="1"/>
        <v>3</v>
      </c>
      <c r="J14" s="3">
        <f t="shared" si="2"/>
        <v>256</v>
      </c>
      <c r="K14" s="3">
        <f aca="true" t="shared" si="4" ref="K14:K22">J14/H14*100</f>
        <v>4.747774480712167</v>
      </c>
      <c r="L14" s="20" t="str">
        <f aca="true" t="shared" si="5" ref="L14:L22">IF(K14&lt;33,"ОДНОРОДНЫЕ","НЕОДНОРОДНЫЕ")</f>
        <v>ОДНОРОДНЫЕ</v>
      </c>
      <c r="M14" s="21">
        <f aca="true" t="shared" si="6" ref="M14:M22">H14</f>
        <v>5392</v>
      </c>
      <c r="N14" s="15">
        <f t="shared" si="3"/>
        <v>26960</v>
      </c>
    </row>
    <row r="15" spans="1:14" s="12" customFormat="1" ht="22.5" customHeight="1">
      <c r="A15" s="49">
        <v>3</v>
      </c>
      <c r="B15" s="57" t="s">
        <v>37</v>
      </c>
      <c r="C15" s="20" t="s">
        <v>35</v>
      </c>
      <c r="D15" s="58">
        <v>7</v>
      </c>
      <c r="E15" s="52">
        <v>3200</v>
      </c>
      <c r="F15" s="52">
        <v>3296</v>
      </c>
      <c r="G15" s="52">
        <v>3392</v>
      </c>
      <c r="H15" s="26">
        <f t="shared" si="0"/>
        <v>3296</v>
      </c>
      <c r="I15" s="20">
        <f t="shared" si="1"/>
        <v>3</v>
      </c>
      <c r="J15" s="3">
        <f t="shared" si="2"/>
        <v>96</v>
      </c>
      <c r="K15" s="3">
        <f t="shared" si="4"/>
        <v>2.912621359223301</v>
      </c>
      <c r="L15" s="20" t="str">
        <f t="shared" si="5"/>
        <v>ОДНОРОДНЫЕ</v>
      </c>
      <c r="M15" s="21">
        <f t="shared" si="6"/>
        <v>3296</v>
      </c>
      <c r="N15" s="15">
        <f t="shared" si="3"/>
        <v>23072</v>
      </c>
    </row>
    <row r="16" spans="1:14" s="12" customFormat="1" ht="21.75" customHeight="1">
      <c r="A16" s="49">
        <v>4</v>
      </c>
      <c r="B16" s="57" t="s">
        <v>38</v>
      </c>
      <c r="C16" s="22" t="s">
        <v>35</v>
      </c>
      <c r="D16" s="58">
        <v>1</v>
      </c>
      <c r="E16" s="52">
        <v>14000</v>
      </c>
      <c r="F16" s="52">
        <v>14580</v>
      </c>
      <c r="G16" s="52">
        <v>15160</v>
      </c>
      <c r="H16" s="26">
        <f t="shared" si="0"/>
        <v>14580</v>
      </c>
      <c r="I16" s="20">
        <f t="shared" si="1"/>
        <v>3</v>
      </c>
      <c r="J16" s="3">
        <f t="shared" si="2"/>
        <v>580</v>
      </c>
      <c r="K16" s="3">
        <f t="shared" si="4"/>
        <v>3.9780521262002746</v>
      </c>
      <c r="L16" s="20" t="str">
        <f t="shared" si="5"/>
        <v>ОДНОРОДНЫЕ</v>
      </c>
      <c r="M16" s="21">
        <f t="shared" si="6"/>
        <v>14580</v>
      </c>
      <c r="N16" s="15">
        <f t="shared" si="3"/>
        <v>14580</v>
      </c>
    </row>
    <row r="17" spans="1:14" s="12" customFormat="1" ht="22.5" customHeight="1">
      <c r="A17" s="49">
        <v>5</v>
      </c>
      <c r="B17" s="57" t="s">
        <v>49</v>
      </c>
      <c r="C17" s="51" t="s">
        <v>35</v>
      </c>
      <c r="D17" s="58">
        <v>1</v>
      </c>
      <c r="E17" s="61">
        <v>6300</v>
      </c>
      <c r="F17" s="61">
        <v>6600</v>
      </c>
      <c r="G17" s="61">
        <v>6900</v>
      </c>
      <c r="H17" s="52">
        <f>ROUNDDOWN(AVERAGE(E17,F17,G17),2)</f>
        <v>6600</v>
      </c>
      <c r="I17" s="51">
        <f>COUNT(E17:G17)</f>
        <v>3</v>
      </c>
      <c r="J17" s="53">
        <f>STDEV(E17,F17,G17)</f>
        <v>300</v>
      </c>
      <c r="K17" s="53">
        <f>J17/H17*100</f>
        <v>4.545454545454546</v>
      </c>
      <c r="L17" s="50" t="str">
        <f>IF(K17&lt;33,"ОДНОРОДНЫЕ","НЕОДНОРОДНЫЕ")</f>
        <v>ОДНОРОДНЫЕ</v>
      </c>
      <c r="M17" s="54">
        <f>H17</f>
        <v>6600</v>
      </c>
      <c r="N17" s="55">
        <f>D17*M17</f>
        <v>6600</v>
      </c>
    </row>
    <row r="18" spans="1:14" s="12" customFormat="1" ht="22.5" customHeight="1">
      <c r="A18" s="49">
        <v>6</v>
      </c>
      <c r="B18" s="57" t="s">
        <v>44</v>
      </c>
      <c r="C18" s="51" t="s">
        <v>35</v>
      </c>
      <c r="D18" s="58">
        <v>3</v>
      </c>
      <c r="E18" s="61">
        <v>12500</v>
      </c>
      <c r="F18" s="61">
        <v>14000</v>
      </c>
      <c r="G18" s="61">
        <v>15500</v>
      </c>
      <c r="H18" s="52">
        <f>ROUNDDOWN(AVERAGE(E18,F18,G18),2)</f>
        <v>14000</v>
      </c>
      <c r="I18" s="51">
        <f>COUNT(E18:G18)</f>
        <v>3</v>
      </c>
      <c r="J18" s="53">
        <f>STDEV(E18,F18,G18)</f>
        <v>1500</v>
      </c>
      <c r="K18" s="53">
        <f>J18/H18*100</f>
        <v>10.714285714285714</v>
      </c>
      <c r="L18" s="50" t="str">
        <f>IF(K18&lt;33,"ОДНОРОДНЫЕ","НЕОДНОРОДНЫЕ")</f>
        <v>ОДНОРОДНЫЕ</v>
      </c>
      <c r="M18" s="54">
        <f>H18</f>
        <v>14000</v>
      </c>
      <c r="N18" s="55">
        <f>D18*M18</f>
        <v>42000</v>
      </c>
    </row>
    <row r="19" spans="1:14" s="12" customFormat="1" ht="22.5" customHeight="1">
      <c r="A19" s="49">
        <v>7</v>
      </c>
      <c r="B19" s="57" t="s">
        <v>50</v>
      </c>
      <c r="C19" s="51" t="s">
        <v>35</v>
      </c>
      <c r="D19" s="58">
        <v>6</v>
      </c>
      <c r="E19" s="61">
        <v>3770</v>
      </c>
      <c r="F19" s="61">
        <v>3900</v>
      </c>
      <c r="G19" s="61">
        <v>4030</v>
      </c>
      <c r="H19" s="52">
        <f t="shared" si="0"/>
        <v>3900</v>
      </c>
      <c r="I19" s="51">
        <f t="shared" si="1"/>
        <v>3</v>
      </c>
      <c r="J19" s="53">
        <f t="shared" si="2"/>
        <v>130</v>
      </c>
      <c r="K19" s="53">
        <f t="shared" si="4"/>
        <v>3.3333333333333335</v>
      </c>
      <c r="L19" s="50" t="str">
        <f t="shared" si="5"/>
        <v>ОДНОРОДНЫЕ</v>
      </c>
      <c r="M19" s="54">
        <f t="shared" si="6"/>
        <v>3900</v>
      </c>
      <c r="N19" s="55">
        <f t="shared" si="3"/>
        <v>23400</v>
      </c>
    </row>
    <row r="20" spans="1:14" s="12" customFormat="1" ht="41.25" customHeight="1">
      <c r="A20" s="49">
        <v>8</v>
      </c>
      <c r="B20" s="59" t="s">
        <v>48</v>
      </c>
      <c r="C20" s="27" t="s">
        <v>35</v>
      </c>
      <c r="D20" s="62">
        <v>600</v>
      </c>
      <c r="E20" s="61">
        <v>237</v>
      </c>
      <c r="F20" s="61">
        <v>200</v>
      </c>
      <c r="G20" s="61">
        <v>163</v>
      </c>
      <c r="H20" s="26">
        <f t="shared" si="0"/>
        <v>200</v>
      </c>
      <c r="I20" s="20">
        <f t="shared" si="1"/>
        <v>3</v>
      </c>
      <c r="J20" s="3">
        <f t="shared" si="2"/>
        <v>37</v>
      </c>
      <c r="K20" s="3">
        <f t="shared" si="4"/>
        <v>18.5</v>
      </c>
      <c r="L20" s="20" t="str">
        <f t="shared" si="5"/>
        <v>ОДНОРОДНЫЕ</v>
      </c>
      <c r="M20" s="21">
        <f t="shared" si="6"/>
        <v>200</v>
      </c>
      <c r="N20" s="15">
        <f t="shared" si="3"/>
        <v>120000</v>
      </c>
    </row>
    <row r="21" spans="1:14" s="12" customFormat="1" ht="45.75" customHeight="1">
      <c r="A21" s="49">
        <v>9</v>
      </c>
      <c r="B21" s="57" t="s">
        <v>51</v>
      </c>
      <c r="C21" s="27" t="s">
        <v>35</v>
      </c>
      <c r="D21" s="58">
        <v>1</v>
      </c>
      <c r="E21" s="52">
        <v>80000</v>
      </c>
      <c r="F21" s="52">
        <v>77088</v>
      </c>
      <c r="G21" s="52">
        <v>74176</v>
      </c>
      <c r="H21" s="26">
        <f t="shared" si="0"/>
        <v>77088</v>
      </c>
      <c r="I21" s="20">
        <f t="shared" si="1"/>
        <v>3</v>
      </c>
      <c r="J21" s="3">
        <f t="shared" si="2"/>
        <v>2912</v>
      </c>
      <c r="K21" s="3">
        <f t="shared" si="4"/>
        <v>3.7775010377750107</v>
      </c>
      <c r="L21" s="20" t="str">
        <f t="shared" si="5"/>
        <v>ОДНОРОДНЫЕ</v>
      </c>
      <c r="M21" s="21">
        <f t="shared" si="6"/>
        <v>77088</v>
      </c>
      <c r="N21" s="15">
        <f t="shared" si="3"/>
        <v>77088</v>
      </c>
    </row>
    <row r="22" spans="1:20" s="48" customFormat="1" ht="64.5" customHeight="1">
      <c r="A22" s="49">
        <v>10</v>
      </c>
      <c r="B22" s="58" t="s">
        <v>46</v>
      </c>
      <c r="C22" s="43" t="s">
        <v>35</v>
      </c>
      <c r="D22" s="62">
        <v>64</v>
      </c>
      <c r="E22" s="52">
        <v>650</v>
      </c>
      <c r="F22" s="52">
        <v>500</v>
      </c>
      <c r="G22" s="52">
        <v>350</v>
      </c>
      <c r="H22" s="44">
        <f t="shared" si="0"/>
        <v>500</v>
      </c>
      <c r="I22" s="43">
        <f t="shared" si="1"/>
        <v>3</v>
      </c>
      <c r="J22" s="45">
        <f t="shared" si="2"/>
        <v>150</v>
      </c>
      <c r="K22" s="45">
        <f t="shared" si="4"/>
        <v>30</v>
      </c>
      <c r="L22" s="43" t="str">
        <f t="shared" si="5"/>
        <v>ОДНОРОДНЫЕ</v>
      </c>
      <c r="M22" s="46">
        <f t="shared" si="6"/>
        <v>500</v>
      </c>
      <c r="N22" s="47">
        <f t="shared" si="3"/>
        <v>32000</v>
      </c>
      <c r="R22" s="12"/>
      <c r="S22" s="12"/>
      <c r="T22" s="12"/>
    </row>
    <row r="23" spans="1:14" s="12" customFormat="1" ht="35.25" customHeight="1">
      <c r="A23" s="49">
        <v>11</v>
      </c>
      <c r="B23" s="58" t="s">
        <v>47</v>
      </c>
      <c r="C23" s="66" t="s">
        <v>35</v>
      </c>
      <c r="D23" s="62">
        <v>10</v>
      </c>
      <c r="E23" s="52">
        <v>1000</v>
      </c>
      <c r="F23" s="52">
        <v>1170</v>
      </c>
      <c r="G23" s="52">
        <v>1340</v>
      </c>
      <c r="H23" s="44">
        <f>ROUNDDOWN(AVERAGE(E23,F23,G23),2)</f>
        <v>1170</v>
      </c>
      <c r="I23" s="66">
        <f>COUNT(E23:G23)</f>
        <v>3</v>
      </c>
      <c r="J23" s="34">
        <f>STDEV(E23,F23,G23)</f>
        <v>170</v>
      </c>
      <c r="K23" s="34">
        <f>J23/H23*100</f>
        <v>14.529914529914532</v>
      </c>
      <c r="L23" s="66" t="str">
        <f>IF(K23&lt;33,"ОДНОРОДНЫЕ","НЕОДНОРОДНЫЕ")</f>
        <v>ОДНОРОДНЫЕ</v>
      </c>
      <c r="M23" s="67">
        <f>H23</f>
        <v>1170</v>
      </c>
      <c r="N23" s="35">
        <f>D23*M23</f>
        <v>11700</v>
      </c>
    </row>
    <row r="24" spans="1:14" s="12" customFormat="1" ht="35.25" customHeight="1">
      <c r="A24" s="49">
        <v>12</v>
      </c>
      <c r="B24" s="58" t="s">
        <v>53</v>
      </c>
      <c r="C24" s="41" t="s">
        <v>35</v>
      </c>
      <c r="D24" s="62">
        <v>34</v>
      </c>
      <c r="E24" s="52">
        <v>380</v>
      </c>
      <c r="F24" s="52">
        <v>400</v>
      </c>
      <c r="G24" s="52">
        <v>420</v>
      </c>
      <c r="H24" s="44">
        <f t="shared" si="0"/>
        <v>400</v>
      </c>
      <c r="I24" s="41">
        <f t="shared" si="1"/>
        <v>3</v>
      </c>
      <c r="J24" s="34">
        <f t="shared" si="2"/>
        <v>20</v>
      </c>
      <c r="K24" s="34">
        <f>J24/H24*100</f>
        <v>5</v>
      </c>
      <c r="L24" s="41" t="str">
        <f>IF(K24&lt;33,"ОДНОРОДНЫЕ","НЕОДНОРОДНЫЕ")</f>
        <v>ОДНОРОДНЫЕ</v>
      </c>
      <c r="M24" s="42">
        <f>H24</f>
        <v>400</v>
      </c>
      <c r="N24" s="35">
        <f t="shared" si="3"/>
        <v>13600</v>
      </c>
    </row>
    <row r="25" spans="1:14" s="12" customFormat="1" ht="35.25" customHeight="1">
      <c r="A25" s="49">
        <v>13</v>
      </c>
      <c r="B25" s="58" t="s">
        <v>54</v>
      </c>
      <c r="C25" s="66" t="s">
        <v>35</v>
      </c>
      <c r="D25" s="62">
        <v>34</v>
      </c>
      <c r="E25" s="52">
        <v>160</v>
      </c>
      <c r="F25" s="52">
        <v>220</v>
      </c>
      <c r="G25" s="52">
        <v>280</v>
      </c>
      <c r="H25" s="44">
        <f>ROUNDDOWN(AVERAGE(E25,F25,G25),2)</f>
        <v>220</v>
      </c>
      <c r="I25" s="66">
        <f>COUNT(E25:G25)</f>
        <v>3</v>
      </c>
      <c r="J25" s="34">
        <f>STDEV(E25,F25,G25)</f>
        <v>60</v>
      </c>
      <c r="K25" s="34">
        <f>J25/H25*100</f>
        <v>27.27272727272727</v>
      </c>
      <c r="L25" s="66" t="str">
        <f>IF(K25&lt;33,"ОДНОРОДНЫЕ","НЕОДНОРОДНЫЕ")</f>
        <v>ОДНОРОДНЫЕ</v>
      </c>
      <c r="M25" s="67">
        <f>H25</f>
        <v>220</v>
      </c>
      <c r="N25" s="35">
        <f>D25*M25</f>
        <v>7480</v>
      </c>
    </row>
    <row r="26" spans="1:14" s="12" customFormat="1" ht="35.25" customHeight="1">
      <c r="A26" s="49">
        <v>14</v>
      </c>
      <c r="B26" s="58" t="s">
        <v>55</v>
      </c>
      <c r="C26" s="66" t="s">
        <v>35</v>
      </c>
      <c r="D26" s="62">
        <v>600</v>
      </c>
      <c r="E26" s="52">
        <v>60</v>
      </c>
      <c r="F26" s="52">
        <v>80</v>
      </c>
      <c r="G26" s="52">
        <v>100</v>
      </c>
      <c r="H26" s="44">
        <f>ROUNDDOWN(AVERAGE(E26,F26,G26),2)</f>
        <v>80</v>
      </c>
      <c r="I26" s="66">
        <f>COUNT(E26:G26)</f>
        <v>3</v>
      </c>
      <c r="J26" s="34">
        <f>STDEV(E26,F26,G26)</f>
        <v>20</v>
      </c>
      <c r="K26" s="34">
        <f>J26/H26*100</f>
        <v>25</v>
      </c>
      <c r="L26" s="66" t="str">
        <f>IF(K26&lt;33,"ОДНОРОДНЫЕ","НЕОДНОРОДНЫЕ")</f>
        <v>ОДНОРОДНЫЕ</v>
      </c>
      <c r="M26" s="67">
        <f>H26</f>
        <v>80</v>
      </c>
      <c r="N26" s="35">
        <f>D26*M26</f>
        <v>48000</v>
      </c>
    </row>
    <row r="27" spans="1:14" s="12" customFormat="1" ht="35.25" customHeight="1">
      <c r="A27" s="49">
        <v>15</v>
      </c>
      <c r="B27" s="58" t="s">
        <v>56</v>
      </c>
      <c r="C27" s="66" t="s">
        <v>35</v>
      </c>
      <c r="D27" s="62">
        <v>600</v>
      </c>
      <c r="E27" s="52">
        <v>40</v>
      </c>
      <c r="F27" s="52">
        <v>50</v>
      </c>
      <c r="G27" s="52">
        <v>30</v>
      </c>
      <c r="H27" s="44">
        <f>ROUNDDOWN(AVERAGE(E27,F27,G27),2)</f>
        <v>40</v>
      </c>
      <c r="I27" s="66">
        <f>COUNT(E27:G27)</f>
        <v>3</v>
      </c>
      <c r="J27" s="34">
        <f>STDEV(E27,F27,G27)</f>
        <v>10</v>
      </c>
      <c r="K27" s="34">
        <f>J27/H27*100</f>
        <v>25</v>
      </c>
      <c r="L27" s="66" t="str">
        <f>IF(K27&lt;33,"ОДНОРОДНЫЕ","НЕОДНОРОДНЫЕ")</f>
        <v>ОДНОРОДНЫЕ</v>
      </c>
      <c r="M27" s="67">
        <f>H27</f>
        <v>40</v>
      </c>
      <c r="N27" s="35">
        <f>D27*M27</f>
        <v>24000</v>
      </c>
    </row>
    <row r="28" spans="1:14" s="12" customFormat="1" ht="35.25" customHeight="1">
      <c r="A28" s="49">
        <v>16</v>
      </c>
      <c r="B28" s="58" t="s">
        <v>57</v>
      </c>
      <c r="C28" s="66" t="s">
        <v>35</v>
      </c>
      <c r="D28" s="62">
        <v>64</v>
      </c>
      <c r="E28" s="52">
        <v>100</v>
      </c>
      <c r="F28" s="52">
        <v>120</v>
      </c>
      <c r="G28" s="52">
        <v>140</v>
      </c>
      <c r="H28" s="44">
        <f>ROUNDDOWN(AVERAGE(E28,F28,G28),2)</f>
        <v>120</v>
      </c>
      <c r="I28" s="66">
        <f>COUNT(E28:G28)</f>
        <v>3</v>
      </c>
      <c r="J28" s="34">
        <f>STDEV(E28,F28,G28)</f>
        <v>20</v>
      </c>
      <c r="K28" s="34">
        <f>J28/H28*100</f>
        <v>16.666666666666664</v>
      </c>
      <c r="L28" s="66" t="str">
        <f>IF(K28&lt;33,"ОДНОРОДНЫЕ","НЕОДНОРОДНЫЕ")</f>
        <v>ОДНОРОДНЫЕ</v>
      </c>
      <c r="M28" s="67">
        <f>H28</f>
        <v>120</v>
      </c>
      <c r="N28" s="35">
        <f>D28*M28</f>
        <v>7680</v>
      </c>
    </row>
    <row r="29" spans="1:14" s="12" customFormat="1" ht="35.25" customHeight="1">
      <c r="A29" s="49">
        <v>17</v>
      </c>
      <c r="B29" s="58" t="s">
        <v>58</v>
      </c>
      <c r="C29" s="66" t="s">
        <v>35</v>
      </c>
      <c r="D29" s="62">
        <v>64</v>
      </c>
      <c r="E29" s="52">
        <v>60</v>
      </c>
      <c r="F29" s="52">
        <v>70</v>
      </c>
      <c r="G29" s="52">
        <v>80</v>
      </c>
      <c r="H29" s="44">
        <f>ROUNDDOWN(AVERAGE(E29,F29,G29),2)</f>
        <v>70</v>
      </c>
      <c r="I29" s="66">
        <f>COUNT(E29:G29)</f>
        <v>3</v>
      </c>
      <c r="J29" s="34">
        <f>STDEV(E29,F29,G29)</f>
        <v>10</v>
      </c>
      <c r="K29" s="34">
        <f>J29/H29*100</f>
        <v>14.285714285714285</v>
      </c>
      <c r="L29" s="66" t="str">
        <f>IF(K29&lt;33,"ОДНОРОДНЫЕ","НЕОДНОРОДНЫЕ")</f>
        <v>ОДНОРОДНЫЕ</v>
      </c>
      <c r="M29" s="67">
        <f>H29</f>
        <v>70</v>
      </c>
      <c r="N29" s="35">
        <f>D29*M29</f>
        <v>4480</v>
      </c>
    </row>
    <row r="30" spans="1:14" s="12" customFormat="1" ht="35.25" customHeight="1">
      <c r="A30" s="49">
        <v>18</v>
      </c>
      <c r="B30" s="58" t="s">
        <v>52</v>
      </c>
      <c r="C30" s="63" t="s">
        <v>35</v>
      </c>
      <c r="D30" s="62">
        <v>200</v>
      </c>
      <c r="E30" s="52">
        <v>38</v>
      </c>
      <c r="F30" s="52">
        <v>40</v>
      </c>
      <c r="G30" s="52">
        <v>42</v>
      </c>
      <c r="H30" s="44">
        <f t="shared" si="0"/>
        <v>40</v>
      </c>
      <c r="I30" s="63">
        <f t="shared" si="1"/>
        <v>3</v>
      </c>
      <c r="J30" s="34">
        <f t="shared" si="2"/>
        <v>2</v>
      </c>
      <c r="K30" s="34">
        <f>J30/H30*100</f>
        <v>5</v>
      </c>
      <c r="L30" s="63" t="str">
        <f>IF(K30&lt;33,"ОДНОРОДНЫЕ","НЕОДНОРОДНЫЕ")</f>
        <v>ОДНОРОДНЫЕ</v>
      </c>
      <c r="M30" s="64">
        <f>H30</f>
        <v>40</v>
      </c>
      <c r="N30" s="35">
        <f t="shared" si="3"/>
        <v>8000</v>
      </c>
    </row>
    <row r="31" spans="1:18" s="40" customFormat="1" ht="30.75" customHeight="1">
      <c r="A31" s="77" t="s">
        <v>45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39">
        <f>SUM(N13:N30)</f>
        <v>500000</v>
      </c>
      <c r="R31" s="65"/>
    </row>
    <row r="32" spans="1:14" s="12" customFormat="1" ht="14.2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s="12" customFormat="1" ht="39.75" customHeight="1">
      <c r="A33" s="86" t="s">
        <v>12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s="12" customFormat="1" ht="21.75" customHeight="1">
      <c r="A34" s="81" t="s">
        <v>24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s="12" customFormat="1" ht="21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s="12" customFormat="1" ht="31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1"/>
      <c r="M36" s="13"/>
      <c r="N36" s="13"/>
    </row>
    <row r="37" spans="1:14" s="12" customFormat="1" ht="22.5" customHeight="1">
      <c r="A37" s="23" t="s">
        <v>13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12" customFormat="1" ht="45" customHeight="1">
      <c r="A38" s="11" t="s">
        <v>14</v>
      </c>
      <c r="B38" s="23" t="s">
        <v>15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12" customFormat="1" ht="31.5" customHeight="1">
      <c r="A39" s="11" t="s">
        <v>16</v>
      </c>
      <c r="B39" s="24" t="s">
        <v>17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2" customFormat="1" ht="30.75" customHeight="1">
      <c r="A40" s="11" t="s">
        <v>18</v>
      </c>
      <c r="B40" s="24" t="s">
        <v>19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2" customFormat="1" ht="32.25" customHeight="1">
      <c r="A41" s="11" t="s">
        <v>20</v>
      </c>
      <c r="B41" s="24" t="s">
        <v>21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s="12" customFormat="1" ht="63.75" customHeight="1">
      <c r="A42" s="11" t="s">
        <v>22</v>
      </c>
      <c r="B42" s="87" t="s">
        <v>23</v>
      </c>
      <c r="C42" s="87"/>
      <c r="D42" s="87"/>
      <c r="E42" s="87"/>
      <c r="F42" s="87"/>
      <c r="G42" s="87"/>
      <c r="H42" s="24"/>
      <c r="I42" s="24"/>
      <c r="J42" s="24"/>
      <c r="K42" s="24"/>
      <c r="L42" s="24"/>
      <c r="M42" s="24"/>
      <c r="N42" s="24"/>
    </row>
    <row r="43" spans="1:14" s="12" customFormat="1" ht="42.75" customHeight="1">
      <c r="A43" s="82" t="s">
        <v>60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 s="12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56" spans="4:14" ht="36.75" customHeight="1">
      <c r="D56" s="2"/>
      <c r="E56" s="2"/>
      <c r="F56" s="2"/>
      <c r="G56" s="2"/>
      <c r="H56" s="2"/>
      <c r="M56" s="2"/>
      <c r="N56" s="2"/>
    </row>
    <row r="57" spans="4:14" ht="35.25" customHeight="1">
      <c r="D57" s="2"/>
      <c r="E57" s="2"/>
      <c r="F57" s="2"/>
      <c r="G57" s="2"/>
      <c r="H57" s="2"/>
      <c r="M57" s="2"/>
      <c r="N57" s="2"/>
    </row>
    <row r="58" spans="4:14" ht="39" customHeight="1">
      <c r="D58" s="2"/>
      <c r="E58" s="2"/>
      <c r="F58" s="2"/>
      <c r="G58" s="2"/>
      <c r="H58" s="2"/>
      <c r="M58" s="2"/>
      <c r="N58" s="2"/>
    </row>
    <row r="59" spans="4:14" ht="12.75">
      <c r="D59" s="2"/>
      <c r="E59" s="2"/>
      <c r="F59" s="2"/>
      <c r="G59" s="2"/>
      <c r="H59" s="2"/>
      <c r="M59" s="2"/>
      <c r="N59" s="2"/>
    </row>
  </sheetData>
  <sheetProtection/>
  <mergeCells count="25">
    <mergeCell ref="A43:N43"/>
    <mergeCell ref="A12:N12"/>
    <mergeCell ref="A33:N33"/>
    <mergeCell ref="B42:G42"/>
    <mergeCell ref="A32:N32"/>
    <mergeCell ref="A9:N9"/>
    <mergeCell ref="L10:L11"/>
    <mergeCell ref="H10:H11"/>
    <mergeCell ref="I10:I11"/>
    <mergeCell ref="J10:J11"/>
    <mergeCell ref="A31:M31"/>
    <mergeCell ref="K10:K11"/>
    <mergeCell ref="C10:D10"/>
    <mergeCell ref="B10:B11"/>
    <mergeCell ref="A10:A11"/>
    <mergeCell ref="A36:K36"/>
    <mergeCell ref="A34:N34"/>
    <mergeCell ref="A2:N2"/>
    <mergeCell ref="A4:N4"/>
    <mergeCell ref="A6:N6"/>
    <mergeCell ref="A8:G8"/>
    <mergeCell ref="H8:N8"/>
    <mergeCell ref="M10:M11"/>
    <mergeCell ref="A5:B5"/>
    <mergeCell ref="C5:N5"/>
  </mergeCells>
  <conditionalFormatting sqref="L13:M16 L19:M22 L24:M24 L30:M30">
    <cfRule type="containsText" priority="481" dxfId="66" operator="containsText" text="НЕ">
      <formula>NOT(ISERROR(SEARCH("НЕ",L13)))</formula>
    </cfRule>
    <cfRule type="containsText" priority="482" dxfId="67" operator="containsText" text="ОДНОРОДНЫЕ">
      <formula>NOT(ISERROR(SEARCH("ОДНОРОДНЫЕ",L13)))</formula>
    </cfRule>
    <cfRule type="containsText" priority="483" dxfId="66" operator="containsText" text="НЕОДНОРОДНЫЕ">
      <formula>NOT(ISERROR(SEARCH("НЕОДНОРОДНЫЕ",L13)))</formula>
    </cfRule>
  </conditionalFormatting>
  <conditionalFormatting sqref="L13:M16 L19:M22 L24:M24 L30:M30">
    <cfRule type="containsText" priority="478" dxfId="66" operator="containsText" text="НЕОДНОРОДНЫЕ">
      <formula>NOT(ISERROR(SEARCH("НЕОДНОРОДНЫЕ",L13)))</formula>
    </cfRule>
    <cfRule type="containsText" priority="479" dxfId="67" operator="containsText" text="ОДНОРОДНЫЕ">
      <formula>NOT(ISERROR(SEARCH("ОДНОРОДНЫЕ",L13)))</formula>
    </cfRule>
    <cfRule type="containsText" priority="480" dxfId="66" operator="containsText" text="НЕОДНОРОДНЫЕ">
      <formula>NOT(ISERROR(SEARCH("НЕОДНОРОДНЫЕ",L13)))</formula>
    </cfRule>
  </conditionalFormatting>
  <conditionalFormatting sqref="L17:M17">
    <cfRule type="containsText" priority="58" dxfId="66" operator="containsText" text="НЕ">
      <formula>NOT(ISERROR(SEARCH("НЕ",L17)))</formula>
    </cfRule>
    <cfRule type="containsText" priority="59" dxfId="67" operator="containsText" text="ОДНОРОДНЫЕ">
      <formula>NOT(ISERROR(SEARCH("ОДНОРОДНЫЕ",L17)))</formula>
    </cfRule>
    <cfRule type="containsText" priority="60" dxfId="66" operator="containsText" text="НЕОДНОРОДНЫЕ">
      <formula>NOT(ISERROR(SEARCH("НЕОДНОРОДНЫЕ",L17)))</formula>
    </cfRule>
  </conditionalFormatting>
  <conditionalFormatting sqref="L17:M17">
    <cfRule type="containsText" priority="55" dxfId="66" operator="containsText" text="НЕОДНОРОДНЫЕ">
      <formula>NOT(ISERROR(SEARCH("НЕОДНОРОДНЫЕ",L17)))</formula>
    </cfRule>
    <cfRule type="containsText" priority="56" dxfId="67" operator="containsText" text="ОДНОРОДНЫЕ">
      <formula>NOT(ISERROR(SEARCH("ОДНОРОДНЫЕ",L17)))</formula>
    </cfRule>
    <cfRule type="containsText" priority="57" dxfId="66" operator="containsText" text="НЕОДНОРОДНЫЕ">
      <formula>NOT(ISERROR(SEARCH("НЕОДНОРОДНЫЕ",L17)))</formula>
    </cfRule>
  </conditionalFormatting>
  <conditionalFormatting sqref="L18:M18">
    <cfRule type="containsText" priority="52" dxfId="66" operator="containsText" text="НЕ">
      <formula>NOT(ISERROR(SEARCH("НЕ",L18)))</formula>
    </cfRule>
    <cfRule type="containsText" priority="53" dxfId="67" operator="containsText" text="ОДНОРОДНЫЕ">
      <formula>NOT(ISERROR(SEARCH("ОДНОРОДНЫЕ",L18)))</formula>
    </cfRule>
    <cfRule type="containsText" priority="54" dxfId="66" operator="containsText" text="НЕОДНОРОДНЫЕ">
      <formula>NOT(ISERROR(SEARCH("НЕОДНОРОДНЫЕ",L18)))</formula>
    </cfRule>
  </conditionalFormatting>
  <conditionalFormatting sqref="L18:M18">
    <cfRule type="containsText" priority="49" dxfId="66" operator="containsText" text="НЕОДНОРОДНЫЕ">
      <formula>NOT(ISERROR(SEARCH("НЕОДНОРОДНЫЕ",L18)))</formula>
    </cfRule>
    <cfRule type="containsText" priority="50" dxfId="67" operator="containsText" text="ОДНОРОДНЫЕ">
      <formula>NOT(ISERROR(SEARCH("ОДНОРОДНЫЕ",L18)))</formula>
    </cfRule>
    <cfRule type="containsText" priority="51" dxfId="66" operator="containsText" text="НЕОДНОРОДНЫЕ">
      <formula>NOT(ISERROR(SEARCH("НЕОДНОРОДНЫЕ",L18)))</formula>
    </cfRule>
  </conditionalFormatting>
  <conditionalFormatting sqref="L23:M23">
    <cfRule type="containsText" priority="46" dxfId="66" operator="containsText" text="НЕ">
      <formula>NOT(ISERROR(SEARCH("НЕ",L23)))</formula>
    </cfRule>
    <cfRule type="containsText" priority="47" dxfId="67" operator="containsText" text="ОДНОРОДНЫЕ">
      <formula>NOT(ISERROR(SEARCH("ОДНОРОДНЫЕ",L23)))</formula>
    </cfRule>
    <cfRule type="containsText" priority="48" dxfId="66" operator="containsText" text="НЕОДНОРОДНЫЕ">
      <formula>NOT(ISERROR(SEARCH("НЕОДНОРОДНЫЕ",L23)))</formula>
    </cfRule>
  </conditionalFormatting>
  <conditionalFormatting sqref="L23:M23">
    <cfRule type="containsText" priority="43" dxfId="66" operator="containsText" text="НЕОДНОРОДНЫЕ">
      <formula>NOT(ISERROR(SEARCH("НЕОДНОРОДНЫЕ",L23)))</formula>
    </cfRule>
    <cfRule type="containsText" priority="44" dxfId="67" operator="containsText" text="ОДНОРОДНЫЕ">
      <formula>NOT(ISERROR(SEARCH("ОДНОРОДНЫЕ",L23)))</formula>
    </cfRule>
    <cfRule type="containsText" priority="45" dxfId="66" operator="containsText" text="НЕОДНОРОДНЫЕ">
      <formula>NOT(ISERROR(SEARCH("НЕОДНОРОДНЫЕ",L23)))</formula>
    </cfRule>
  </conditionalFormatting>
  <conditionalFormatting sqref="M25">
    <cfRule type="containsText" priority="40" dxfId="66" operator="containsText" text="НЕ">
      <formula>NOT(ISERROR(SEARCH("НЕ",M25)))</formula>
    </cfRule>
    <cfRule type="containsText" priority="41" dxfId="67" operator="containsText" text="ОДНОРОДНЫЕ">
      <formula>NOT(ISERROR(SEARCH("ОДНОРОДНЫЕ",M25)))</formula>
    </cfRule>
    <cfRule type="containsText" priority="42" dxfId="66" operator="containsText" text="НЕОДНОРОДНЫЕ">
      <formula>NOT(ISERROR(SEARCH("НЕОДНОРОДНЫЕ",M25)))</formula>
    </cfRule>
  </conditionalFormatting>
  <conditionalFormatting sqref="M25">
    <cfRule type="containsText" priority="37" dxfId="66" operator="containsText" text="НЕОДНОРОДНЫЕ">
      <formula>NOT(ISERROR(SEARCH("НЕОДНОРОДНЫЕ",M25)))</formula>
    </cfRule>
    <cfRule type="containsText" priority="38" dxfId="67" operator="containsText" text="ОДНОРОДНЫЕ">
      <formula>NOT(ISERROR(SEARCH("ОДНОРОДНЫЕ",M25)))</formula>
    </cfRule>
    <cfRule type="containsText" priority="39" dxfId="66" operator="containsText" text="НЕОДНОРОДНЫЕ">
      <formula>NOT(ISERROR(SEARCH("НЕОДНОРОДНЫЕ",M25)))</formula>
    </cfRule>
  </conditionalFormatting>
  <conditionalFormatting sqref="L26:M26">
    <cfRule type="containsText" priority="34" dxfId="66" operator="containsText" text="НЕ">
      <formula>NOT(ISERROR(SEARCH("НЕ",L26)))</formula>
    </cfRule>
    <cfRule type="containsText" priority="35" dxfId="67" operator="containsText" text="ОДНОРОДНЫЕ">
      <formula>NOT(ISERROR(SEARCH("ОДНОРОДНЫЕ",L26)))</formula>
    </cfRule>
    <cfRule type="containsText" priority="36" dxfId="66" operator="containsText" text="НЕОДНОРОДНЫЕ">
      <formula>NOT(ISERROR(SEARCH("НЕОДНОРОДНЫЕ",L26)))</formula>
    </cfRule>
  </conditionalFormatting>
  <conditionalFormatting sqref="L26:M26">
    <cfRule type="containsText" priority="31" dxfId="66" operator="containsText" text="НЕОДНОРОДНЫЕ">
      <formula>NOT(ISERROR(SEARCH("НЕОДНОРОДНЫЕ",L26)))</formula>
    </cfRule>
    <cfRule type="containsText" priority="32" dxfId="67" operator="containsText" text="ОДНОРОДНЫЕ">
      <formula>NOT(ISERROR(SEARCH("ОДНОРОДНЫЕ",L26)))</formula>
    </cfRule>
    <cfRule type="containsText" priority="33" dxfId="66" operator="containsText" text="НЕОДНОРОДНЫЕ">
      <formula>NOT(ISERROR(SEARCH("НЕОДНОРОДНЫЕ",L26)))</formula>
    </cfRule>
  </conditionalFormatting>
  <conditionalFormatting sqref="L27:M27">
    <cfRule type="containsText" priority="28" dxfId="66" operator="containsText" text="НЕ">
      <formula>NOT(ISERROR(SEARCH("НЕ",L27)))</formula>
    </cfRule>
    <cfRule type="containsText" priority="29" dxfId="67" operator="containsText" text="ОДНОРОДНЫЕ">
      <formula>NOT(ISERROR(SEARCH("ОДНОРОДНЫЕ",L27)))</formula>
    </cfRule>
    <cfRule type="containsText" priority="30" dxfId="66" operator="containsText" text="НЕОДНОРОДНЫЕ">
      <formula>NOT(ISERROR(SEARCH("НЕОДНОРОДНЫЕ",L27)))</formula>
    </cfRule>
  </conditionalFormatting>
  <conditionalFormatting sqref="L27:M27">
    <cfRule type="containsText" priority="25" dxfId="66" operator="containsText" text="НЕОДНОРОДНЫЕ">
      <formula>NOT(ISERROR(SEARCH("НЕОДНОРОДНЫЕ",L27)))</formula>
    </cfRule>
    <cfRule type="containsText" priority="26" dxfId="67" operator="containsText" text="ОДНОРОДНЫЕ">
      <formula>NOT(ISERROR(SEARCH("ОДНОРОДНЫЕ",L27)))</formula>
    </cfRule>
    <cfRule type="containsText" priority="27" dxfId="66" operator="containsText" text="НЕОДНОРОДНЫЕ">
      <formula>NOT(ISERROR(SEARCH("НЕОДНОРОДНЫЕ",L27)))</formula>
    </cfRule>
  </conditionalFormatting>
  <conditionalFormatting sqref="L28:M28">
    <cfRule type="containsText" priority="22" dxfId="66" operator="containsText" text="НЕ">
      <formula>NOT(ISERROR(SEARCH("НЕ",L28)))</formula>
    </cfRule>
    <cfRule type="containsText" priority="23" dxfId="67" operator="containsText" text="ОДНОРОДНЫЕ">
      <formula>NOT(ISERROR(SEARCH("ОДНОРОДНЫЕ",L28)))</formula>
    </cfRule>
    <cfRule type="containsText" priority="24" dxfId="66" operator="containsText" text="НЕОДНОРОДНЫЕ">
      <formula>NOT(ISERROR(SEARCH("НЕОДНОРОДНЫЕ",L28)))</formula>
    </cfRule>
  </conditionalFormatting>
  <conditionalFormatting sqref="L28:M28">
    <cfRule type="containsText" priority="19" dxfId="66" operator="containsText" text="НЕОДНОРОДНЫЕ">
      <formula>NOT(ISERROR(SEARCH("НЕОДНОРОДНЫЕ",L28)))</formula>
    </cfRule>
    <cfRule type="containsText" priority="20" dxfId="67" operator="containsText" text="ОДНОРОДНЫЕ">
      <formula>NOT(ISERROR(SEARCH("ОДНОРОДНЫЕ",L28)))</formula>
    </cfRule>
    <cfRule type="containsText" priority="21" dxfId="66" operator="containsText" text="НЕОДНОРОДНЫЕ">
      <formula>NOT(ISERROR(SEARCH("НЕОДНОРОДНЫЕ",L28)))</formula>
    </cfRule>
  </conditionalFormatting>
  <conditionalFormatting sqref="L29:M29">
    <cfRule type="containsText" priority="16" dxfId="66" operator="containsText" text="НЕ">
      <formula>NOT(ISERROR(SEARCH("НЕ",L29)))</formula>
    </cfRule>
    <cfRule type="containsText" priority="17" dxfId="67" operator="containsText" text="ОДНОРОДНЫЕ">
      <formula>NOT(ISERROR(SEARCH("ОДНОРОДНЫЕ",L29)))</formula>
    </cfRule>
    <cfRule type="containsText" priority="18" dxfId="66" operator="containsText" text="НЕОДНОРОДНЫЕ">
      <formula>NOT(ISERROR(SEARCH("НЕОДНОРОДНЫЕ",L29)))</formula>
    </cfRule>
  </conditionalFormatting>
  <conditionalFormatting sqref="L29:M29">
    <cfRule type="containsText" priority="13" dxfId="66" operator="containsText" text="НЕОДНОРОДНЫЕ">
      <formula>NOT(ISERROR(SEARCH("НЕОДНОРОДНЫЕ",L29)))</formula>
    </cfRule>
    <cfRule type="containsText" priority="14" dxfId="67" operator="containsText" text="ОДНОРОДНЫЕ">
      <formula>NOT(ISERROR(SEARCH("ОДНОРОДНЫЕ",L29)))</formula>
    </cfRule>
    <cfRule type="containsText" priority="15" dxfId="66" operator="containsText" text="НЕОДНОРОДНЫЕ">
      <formula>NOT(ISERROR(SEARCH("НЕОДНОРОДНЫЕ",L29)))</formula>
    </cfRule>
  </conditionalFormatting>
  <conditionalFormatting sqref="L25">
    <cfRule type="containsText" priority="4" dxfId="66" operator="containsText" text="НЕ">
      <formula>NOT(ISERROR(SEARCH("НЕ",L25)))</formula>
    </cfRule>
    <cfRule type="containsText" priority="5" dxfId="67" operator="containsText" text="ОДНОРОДНЫЕ">
      <formula>NOT(ISERROR(SEARCH("ОДНОРОДНЫЕ",L25)))</formula>
    </cfRule>
    <cfRule type="containsText" priority="6" dxfId="66" operator="containsText" text="НЕОДНОРОДНЫЕ">
      <formula>NOT(ISERROR(SEARCH("НЕОДНОРОДНЫЕ",L25)))</formula>
    </cfRule>
  </conditionalFormatting>
  <conditionalFormatting sqref="L25">
    <cfRule type="containsText" priority="1" dxfId="66" operator="containsText" text="НЕОДНОРОДНЫЕ">
      <formula>NOT(ISERROR(SEARCH("НЕОДНОРОДНЫЕ",L25)))</formula>
    </cfRule>
    <cfRule type="containsText" priority="2" dxfId="67" operator="containsText" text="ОДНОРОДНЫЕ">
      <formula>NOT(ISERROR(SEARCH("ОДНОРОДНЫЕ",L25)))</formula>
    </cfRule>
    <cfRule type="containsText" priority="3" dxfId="66" operator="containsText" text="НЕОДНОРОДНЫЕ">
      <formula>NOT(ISERROR(SEARCH("НЕОДНОРОДНЫЕ",L25)))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2022-04-12T13:51:40Z</dcterms:modified>
  <cp:category/>
  <cp:version/>
  <cp:contentType/>
  <cp:contentStatus/>
</cp:coreProperties>
</file>