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Спортивный инвентарь 2021г\"/>
    </mc:Choice>
  </mc:AlternateContent>
  <bookViews>
    <workbookView xWindow="0" yWindow="0" windowWidth="28800" windowHeight="12300"/>
  </bookViews>
  <sheets>
    <sheet name="Расчет цены (2)" sheetId="3" r:id="rId1"/>
  </sheets>
  <calcPr calcId="162913" iterate="1"/>
</workbook>
</file>

<file path=xl/calcChain.xml><?xml version="1.0" encoding="utf-8"?>
<calcChain xmlns="http://schemas.openxmlformats.org/spreadsheetml/2006/main">
  <c r="Q10" i="3" l="1"/>
  <c r="Q9" i="3"/>
  <c r="Q8" i="3"/>
  <c r="Q7" i="3"/>
  <c r="R10" i="3" l="1"/>
  <c r="O10" i="3"/>
  <c r="P10" i="3" s="1"/>
  <c r="M10" i="3"/>
  <c r="L10" i="3"/>
  <c r="R9" i="3"/>
  <c r="O9" i="3"/>
  <c r="P9" i="3" s="1"/>
  <c r="M9" i="3"/>
  <c r="L9" i="3"/>
  <c r="R8" i="3"/>
  <c r="O8" i="3"/>
  <c r="P8" i="3" s="1"/>
  <c r="M8" i="3"/>
  <c r="N8" i="3" s="1"/>
  <c r="L8" i="3"/>
  <c r="R7" i="3"/>
  <c r="O7" i="3"/>
  <c r="P7" i="3" s="1"/>
  <c r="M7" i="3"/>
  <c r="N7" i="3" s="1"/>
  <c r="L7" i="3"/>
  <c r="N9" i="3" l="1"/>
  <c r="N10" i="3"/>
  <c r="O12" i="3"/>
  <c r="P12" i="3" s="1"/>
  <c r="Q12" i="3" s="1"/>
  <c r="R12" i="3" s="1"/>
  <c r="R13" i="3" s="1"/>
  <c r="M12" i="3"/>
  <c r="L12" i="3"/>
  <c r="N12" i="3" l="1"/>
</calcChain>
</file>

<file path=xl/sharedStrings.xml><?xml version="1.0" encoding="utf-8"?>
<sst xmlns="http://schemas.openxmlformats.org/spreadsheetml/2006/main" count="38" uniqueCount="34">
  <si>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</si>
  <si>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</si>
  <si>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</si>
  <si>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</si>
  <si>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</si>
  <si>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</si>
  <si>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</si>
  <si>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</si>
  <si>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</si>
  <si>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</si>
  <si>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</si>
  <si>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</si>
  <si>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</si>
  <si>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</si>
  <si>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>КП 1</t>
  </si>
  <si>
    <t>КП 2</t>
  </si>
  <si>
    <t>КП 3</t>
  </si>
  <si>
    <t>Разина Н.В.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</si>
  <si>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</si>
  <si>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</si>
  <si>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</si>
  <si>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</si>
  <si>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</si>
  <si>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Специалист в сфере закупок</t>
  </si>
  <si>
    <t>шт</t>
  </si>
  <si>
    <t>Закупка спортивного инвентаря  для  ГАУСО МО "Ступинский КЦСОН" 2021год</t>
  </si>
  <si>
    <t>Мяч гимнастический</t>
  </si>
  <si>
    <t>Палки гимнастические/бодибар</t>
  </si>
  <si>
    <t>Коврик для йоги</t>
  </si>
  <si>
    <t>Степ-платформа</t>
  </si>
  <si>
    <t>Гантели (1кг)</t>
  </si>
  <si>
    <t>Игровой набор Петанк</t>
  </si>
  <si>
    <t>набор</t>
  </si>
  <si>
    <t xml:space="preserve">В результате проведенного расчета принята НМЦД в сумме 139 000,00рублей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</si>
</sst>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topLeftCell="A4" zoomScale="70" zoomScaleNormal="70" workbookViewId="0">
      <selection activeCell="A16" sqref="A16:C16"/>
    </sheetView>
  </sheetViews>
  <sheetFormatPr defaultRowHeight="12.75" x14ac:dyDescent="0.2"/>
  <cols>
    <col min="1" max="1" width="5.42578125" style="1" customWidth="1"/>
    <col min="2" max="2" width="59.140625" style="1" customWidth="1"/>
    <col min="3" max="3" width="7.85546875" style="1" customWidth="1"/>
    <col min="4" max="4" width="9.5703125" style="1" customWidth="1"/>
    <col min="5" max="5" width="15.5703125" style="1" customWidth="1"/>
    <col min="6" max="7" width="11.710937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6384" width="9.140625" style="1"/>
  </cols>
  <sheetData>
    <row r="1" spans="1:18" ht="30.75" customHeight="1" x14ac:dyDescent="0.2">
      <c r="O1" s="1" t="s">
        <v>13</v>
      </c>
      <c r="P1" s="26"/>
      <c r="Q1" s="27"/>
      <c r="R1" s="27"/>
    </row>
    <row r="3" spans="1:18" ht="27.75" customHeight="1" x14ac:dyDescent="0.2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69" customHeight="1" x14ac:dyDescent="0.2">
      <c r="A4" s="13"/>
      <c r="B4" s="13"/>
      <c r="C4" s="3"/>
      <c r="D4" s="3"/>
      <c r="E4" s="29" t="s">
        <v>25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13"/>
      <c r="Q4" s="13"/>
      <c r="R4" s="13"/>
    </row>
    <row r="5" spans="1:18" ht="39" customHeight="1" x14ac:dyDescent="0.2">
      <c r="A5" s="30" t="s">
        <v>0</v>
      </c>
      <c r="B5" s="30" t="s">
        <v>9</v>
      </c>
      <c r="C5" s="31" t="s">
        <v>1</v>
      </c>
      <c r="D5" s="31" t="s">
        <v>2</v>
      </c>
      <c r="E5" s="33" t="s">
        <v>3</v>
      </c>
      <c r="F5" s="29"/>
      <c r="G5" s="29"/>
      <c r="H5" s="34"/>
      <c r="I5" s="34"/>
      <c r="J5" s="33" t="s">
        <v>10</v>
      </c>
      <c r="K5" s="35"/>
      <c r="L5" s="36" t="s">
        <v>19</v>
      </c>
      <c r="M5" s="36"/>
      <c r="N5" s="36"/>
      <c r="O5" s="37" t="s">
        <v>20</v>
      </c>
      <c r="P5" s="37"/>
      <c r="Q5" s="37"/>
      <c r="R5" s="37"/>
    </row>
    <row r="6" spans="1:18" ht="196.5" customHeight="1" x14ac:dyDescent="0.2">
      <c r="A6" s="30"/>
      <c r="B6" s="31"/>
      <c r="C6" s="32"/>
      <c r="D6" s="32"/>
      <c r="E6" s="4" t="s">
        <v>14</v>
      </c>
      <c r="F6" s="4" t="s">
        <v>15</v>
      </c>
      <c r="G6" s="4" t="s">
        <v>16</v>
      </c>
      <c r="H6" s="4"/>
      <c r="I6" s="4"/>
      <c r="J6" s="4" t="s">
        <v>11</v>
      </c>
      <c r="K6" s="4" t="s">
        <v>6</v>
      </c>
      <c r="L6" s="12" t="s">
        <v>5</v>
      </c>
      <c r="M6" s="12" t="s">
        <v>4</v>
      </c>
      <c r="N6" s="12" t="s">
        <v>12</v>
      </c>
      <c r="O6" s="5" t="s">
        <v>21</v>
      </c>
      <c r="P6" s="12" t="s">
        <v>7</v>
      </c>
      <c r="Q6" s="12" t="s">
        <v>8</v>
      </c>
      <c r="R6" s="12" t="s">
        <v>22</v>
      </c>
    </row>
    <row r="7" spans="1:18" ht="57" customHeight="1" x14ac:dyDescent="0.2">
      <c r="A7" s="22">
        <v>1</v>
      </c>
      <c r="B7" s="23" t="s">
        <v>26</v>
      </c>
      <c r="C7" s="21" t="s">
        <v>24</v>
      </c>
      <c r="D7" s="21">
        <v>15</v>
      </c>
      <c r="E7" s="20">
        <v>1200</v>
      </c>
      <c r="F7" s="20">
        <v>1600</v>
      </c>
      <c r="G7" s="20">
        <v>1700</v>
      </c>
      <c r="H7" s="4"/>
      <c r="I7" s="4"/>
      <c r="J7" s="4"/>
      <c r="K7" s="4"/>
      <c r="L7" s="6">
        <f t="shared" ref="L7:L10" si="0">AVERAGE(E7:G7)</f>
        <v>1500</v>
      </c>
      <c r="M7" s="8">
        <f t="shared" ref="M7:M10" si="1">STDEV(E7:G7)</f>
        <v>264.57513110645908</v>
      </c>
      <c r="N7" s="8">
        <f t="shared" ref="N7:N10" si="2">M7/L7*100</f>
        <v>17.638342073763937</v>
      </c>
      <c r="O7" s="6">
        <f t="shared" ref="O7:O10" si="3">((D7/3)*(SUM(E7:G7)))</f>
        <v>22500</v>
      </c>
      <c r="P7" s="6">
        <f t="shared" ref="P7:P10" si="4">O7/D7</f>
        <v>1500</v>
      </c>
      <c r="Q7" s="6">
        <f>ROUNDDOWN(P7,2)</f>
        <v>1500</v>
      </c>
      <c r="R7" s="6">
        <f t="shared" ref="R7:R10" si="5">Q7*D7</f>
        <v>22500</v>
      </c>
    </row>
    <row r="8" spans="1:18" ht="57" customHeight="1" x14ac:dyDescent="0.2">
      <c r="A8" s="22">
        <v>2</v>
      </c>
      <c r="B8" s="23" t="s">
        <v>27</v>
      </c>
      <c r="C8" s="21" t="s">
        <v>24</v>
      </c>
      <c r="D8" s="21">
        <v>15</v>
      </c>
      <c r="E8" s="20">
        <v>1200</v>
      </c>
      <c r="F8" s="20">
        <v>1800</v>
      </c>
      <c r="G8" s="20">
        <v>1500</v>
      </c>
      <c r="H8" s="4"/>
      <c r="I8" s="4"/>
      <c r="J8" s="4"/>
      <c r="K8" s="4"/>
      <c r="L8" s="6">
        <f t="shared" si="0"/>
        <v>1500</v>
      </c>
      <c r="M8" s="8">
        <f t="shared" si="1"/>
        <v>300</v>
      </c>
      <c r="N8" s="8">
        <f t="shared" si="2"/>
        <v>20</v>
      </c>
      <c r="O8" s="6">
        <f t="shared" si="3"/>
        <v>22500</v>
      </c>
      <c r="P8" s="6">
        <f t="shared" si="4"/>
        <v>1500</v>
      </c>
      <c r="Q8" s="6">
        <f>ROUNDDOWN(P8,2)</f>
        <v>1500</v>
      </c>
      <c r="R8" s="6">
        <f t="shared" si="5"/>
        <v>22500</v>
      </c>
    </row>
    <row r="9" spans="1:18" ht="57" customHeight="1" x14ac:dyDescent="0.2">
      <c r="A9" s="22">
        <v>3</v>
      </c>
      <c r="B9" s="23" t="s">
        <v>28</v>
      </c>
      <c r="C9" s="21" t="s">
        <v>24</v>
      </c>
      <c r="D9" s="21">
        <v>15</v>
      </c>
      <c r="E9" s="20">
        <v>1800</v>
      </c>
      <c r="F9" s="20">
        <v>2200</v>
      </c>
      <c r="G9" s="20">
        <v>2000</v>
      </c>
      <c r="H9" s="4"/>
      <c r="I9" s="4"/>
      <c r="J9" s="4"/>
      <c r="K9" s="4"/>
      <c r="L9" s="6">
        <f t="shared" si="0"/>
        <v>2000</v>
      </c>
      <c r="M9" s="8">
        <f t="shared" si="1"/>
        <v>200</v>
      </c>
      <c r="N9" s="8">
        <f t="shared" si="2"/>
        <v>10</v>
      </c>
      <c r="O9" s="6">
        <f t="shared" si="3"/>
        <v>30000</v>
      </c>
      <c r="P9" s="6">
        <f t="shared" si="4"/>
        <v>2000</v>
      </c>
      <c r="Q9" s="6">
        <f t="shared" ref="Q9:Q12" si="6">ROUNDDOWN(P9,2)</f>
        <v>2000</v>
      </c>
      <c r="R9" s="6">
        <f t="shared" si="5"/>
        <v>30000</v>
      </c>
    </row>
    <row r="10" spans="1:18" ht="57" customHeight="1" x14ac:dyDescent="0.2">
      <c r="A10" s="22">
        <v>4</v>
      </c>
      <c r="B10" s="23" t="s">
        <v>29</v>
      </c>
      <c r="C10" s="21" t="s">
        <v>24</v>
      </c>
      <c r="D10" s="21">
        <v>10</v>
      </c>
      <c r="E10" s="20">
        <v>3700</v>
      </c>
      <c r="F10" s="20">
        <v>4300</v>
      </c>
      <c r="G10" s="20">
        <v>4000</v>
      </c>
      <c r="H10" s="4"/>
      <c r="I10" s="4"/>
      <c r="J10" s="4"/>
      <c r="K10" s="4"/>
      <c r="L10" s="6">
        <f t="shared" si="0"/>
        <v>4000</v>
      </c>
      <c r="M10" s="8">
        <f t="shared" si="1"/>
        <v>300</v>
      </c>
      <c r="N10" s="8">
        <f t="shared" si="2"/>
        <v>7.5</v>
      </c>
      <c r="O10" s="6">
        <f t="shared" si="3"/>
        <v>40000</v>
      </c>
      <c r="P10" s="6">
        <f t="shared" si="4"/>
        <v>4000</v>
      </c>
      <c r="Q10" s="6">
        <f t="shared" si="6"/>
        <v>4000</v>
      </c>
      <c r="R10" s="6">
        <f t="shared" si="5"/>
        <v>40000</v>
      </c>
    </row>
    <row r="11" spans="1:18" ht="57" customHeight="1" x14ac:dyDescent="0.2">
      <c r="A11" s="25">
        <v>5</v>
      </c>
      <c r="B11" s="23" t="s">
        <v>30</v>
      </c>
      <c r="C11" s="24" t="s">
        <v>24</v>
      </c>
      <c r="D11" s="24">
        <v>20</v>
      </c>
      <c r="E11" s="20">
        <v>980</v>
      </c>
      <c r="F11" s="20">
        <v>1500</v>
      </c>
      <c r="G11" s="20">
        <v>520</v>
      </c>
      <c r="H11" s="4"/>
      <c r="I11" s="4"/>
      <c r="J11" s="4"/>
      <c r="K11" s="4"/>
      <c r="L11" s="6">
        <v>1000</v>
      </c>
      <c r="M11" s="8">
        <v>490.3060268852505</v>
      </c>
      <c r="N11" s="8">
        <v>49.03060268852505</v>
      </c>
      <c r="O11" s="6">
        <v>20000</v>
      </c>
      <c r="P11" s="6">
        <v>1000</v>
      </c>
      <c r="Q11" s="6">
        <v>1000</v>
      </c>
      <c r="R11" s="6">
        <v>20000</v>
      </c>
    </row>
    <row r="12" spans="1:18" ht="43.5" customHeight="1" x14ac:dyDescent="0.2">
      <c r="A12" s="19">
        <v>6</v>
      </c>
      <c r="B12" s="23" t="s">
        <v>31</v>
      </c>
      <c r="C12" s="18" t="s">
        <v>32</v>
      </c>
      <c r="D12" s="18">
        <v>2</v>
      </c>
      <c r="E12" s="20">
        <v>1690</v>
      </c>
      <c r="F12" s="20">
        <v>2100</v>
      </c>
      <c r="G12" s="20">
        <v>2210</v>
      </c>
      <c r="H12" s="4"/>
      <c r="I12" s="4"/>
      <c r="J12" s="4"/>
      <c r="K12" s="4"/>
      <c r="L12" s="6">
        <f t="shared" ref="L12" si="7">AVERAGE(E12:G12)</f>
        <v>2000</v>
      </c>
      <c r="M12" s="8">
        <f t="shared" ref="M12" si="8">STDEV(E12:G12)</f>
        <v>274.04379212089441</v>
      </c>
      <c r="N12" s="8">
        <f t="shared" ref="N12" si="9">M12/L12*100</f>
        <v>13.702189606044721</v>
      </c>
      <c r="O12" s="6">
        <f t="shared" ref="O12" si="10">((D12/3)*(SUM(E12:G12)))</f>
        <v>4000</v>
      </c>
      <c r="P12" s="6">
        <f t="shared" ref="P12" si="11">O12/D12</f>
        <v>2000</v>
      </c>
      <c r="Q12" s="6">
        <f t="shared" si="6"/>
        <v>2000</v>
      </c>
      <c r="R12" s="6">
        <f t="shared" ref="R12" si="12">Q12*D12</f>
        <v>4000</v>
      </c>
    </row>
    <row r="13" spans="1:18" ht="32.25" customHeight="1" x14ac:dyDescent="0.25">
      <c r="A13" s="16"/>
      <c r="B13" s="15"/>
      <c r="C13" s="15"/>
      <c r="D13" s="14"/>
      <c r="E13" s="6"/>
      <c r="F13" s="6"/>
      <c r="G13" s="6"/>
      <c r="H13" s="6"/>
      <c r="I13" s="6"/>
      <c r="J13" s="7"/>
      <c r="K13" s="7"/>
      <c r="L13" s="6"/>
      <c r="M13" s="8"/>
      <c r="N13" s="8"/>
      <c r="O13" s="6"/>
      <c r="P13" s="6"/>
      <c r="Q13" s="6"/>
      <c r="R13" s="17">
        <f>SUM(R7:R12)</f>
        <v>139000</v>
      </c>
    </row>
    <row r="14" spans="1:18" ht="23.25" customHeight="1" x14ac:dyDescent="0.2">
      <c r="A14" s="38" t="s">
        <v>33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5.75" customHeight="1" x14ac:dyDescent="0.2">
      <c r="A15" s="39"/>
      <c r="B15" s="3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s="2" customFormat="1" ht="15.75" customHeight="1" x14ac:dyDescent="0.2">
      <c r="A16" s="40" t="s">
        <v>23</v>
      </c>
      <c r="B16" s="40"/>
      <c r="C16" s="40"/>
      <c r="D16" s="9"/>
      <c r="E16" s="41" t="s">
        <v>17</v>
      </c>
      <c r="F16" s="41"/>
      <c r="G16" s="41"/>
      <c r="H16" s="41"/>
      <c r="I16" s="41"/>
      <c r="J16" s="41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">
      <c r="A18" s="9"/>
      <c r="B18" s="1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</sheetData>
  <mergeCells count="16">
    <mergeCell ref="A14:R14"/>
    <mergeCell ref="A15:B15"/>
    <mergeCell ref="A16:C16"/>
    <mergeCell ref="E16:F16"/>
    <mergeCell ref="G16:J16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2021-09-28T07:10:11Z</cp:lastPrinted>
  <dcterms:created xsi:type="dcterms:W3CDTF">2014-01-15T18:15:09Z</dcterms:created>
  <dcterms:modified xsi:type="dcterms:W3CDTF">2021-09-28T07:54:44Z</dcterms:modified>
</cp:coreProperties>
</file>