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K7"/>
  <c r="K8"/>
  <c r="K9"/>
  <c r="K10"/>
  <c r="K11"/>
  <c r="K12"/>
  <c r="N7"/>
  <c r="N8"/>
  <c r="N9"/>
  <c r="N10"/>
  <c r="N11"/>
  <c r="N12"/>
  <c r="M7"/>
  <c r="M8"/>
  <c r="M9"/>
  <c r="M10"/>
  <c r="M11"/>
  <c r="M12"/>
  <c r="J7"/>
  <c r="J8"/>
  <c r="J9"/>
  <c r="J10"/>
  <c r="J11"/>
  <c r="J12"/>
  <c r="H7"/>
  <c r="H8"/>
  <c r="H9"/>
  <c r="H10"/>
  <c r="H11"/>
  <c r="H12"/>
  <c r="F7"/>
  <c r="F8"/>
  <c r="F9"/>
  <c r="F10"/>
  <c r="F11"/>
  <c r="F12"/>
  <c r="F6"/>
  <c r="F13"/>
  <c r="L6"/>
  <c r="K6"/>
  <c r="N6"/>
  <c r="J6"/>
  <c r="H6"/>
  <c r="N13"/>
  <c r="M6"/>
  <c r="J13"/>
  <c r="H13"/>
</calcChain>
</file>

<file path=xl/sharedStrings.xml><?xml version="1.0" encoding="utf-8"?>
<sst xmlns="http://schemas.openxmlformats.org/spreadsheetml/2006/main" count="38" uniqueCount="28">
  <si>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</si>
  <si>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</si>
  <si>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</si>
  <si>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</si>
  <si>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</si>
  <si>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</si>
  <si>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</si>
  <si>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</si>
  <si>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</si>
  <si>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</si>
  <si>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</si>
  <si>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</si>
  <si>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</si>
  <si>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</si>
  <si>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</si>
  <si>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(Сильнодействующие лекарственные средства, влияющие на нервную систему)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</si>
  <si>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156 830,58 рублей </t>
    </r>
    <r>
      <rPr>
        <sz val="12"/>
        <rFont val="Times New Roman"/>
        <family val="1"/>
        <charset val="204"/>
      </rPr>
      <t>(Сто пятьдесят шесть тысяч восемьсот тридцать рублей 58 копеек).</t>
    </r>
  </si>
  <si>
    <t>упак</t>
  </si>
  <si>
    <t>Трамадол раствор для инъекций 50 мг/мл,  2 мл - ампулы х5 - упаковки контурные пластиковые (поддоны) - пачки картонные</t>
  </si>
  <si>
    <t>Тиопентал натрия порошок для приготовления раствора для внутривенного введения, 0.5 г, - флаконы 10 мл х50 - коробки картонные (для стационаров)</t>
  </si>
  <si>
    <t>Тропикамид капли глазные 1.0 %, 10 мл - флаконы х1 - пачки картонные</t>
  </si>
  <si>
    <t>Прегабалин капсулы, 150 мг, 14 шт. - упаковки ячейковые контурные  - пачки картонные</t>
  </si>
  <si>
    <t>Прегабалин капсулы, 75 мг, 14 шт. - упаковки ячейковые контурные  - пачки картонные</t>
  </si>
  <si>
    <t>Бромдигидрохлорфенилбензодиазепин таблетки 1 мг, 10 шт. - упаковки ячейковые контурные х5 - пачки картонные</t>
  </si>
  <si>
    <t xml:space="preserve">Бромдигидрохлорфенилбензодиазепин раствор для внутривенного и внутримышечного введения 1 мг/мл, 1 мл - ампулы х10 /в комплекте с ножом ампульным или скарификатором, если необходим для ампул данного типа/ - коробки картонные </t>
  </si>
  <si>
    <t>Источник 1
 КП № 8731-22 от 07.11.2022</t>
  </si>
  <si>
    <t>Источник 2
 КП № 6694-05.11.22-15 от 05.11.2022</t>
  </si>
  <si>
    <t>Источник 3
 КП № 2704-138 от 07.11.2022</t>
  </si>
</sst>
</file>

<file path=xl/styles.xml><?xml version="1.0" encoding="utf-8"?>
<styleSheet xmlns="http://schemas.openxmlformats.org/spreadsheetml/2006/main"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" fillId="9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6"/>
  <sheetViews>
    <sheetView tabSelected="1" topLeftCell="A2" zoomScaleNormal="77" workbookViewId="0">
      <selection activeCell="G19" sqref="G1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18" customWidth="1"/>
    <col min="12" max="12" width="13.7109375" style="4" customWidth="1"/>
    <col min="13" max="13" width="14.140625" style="4" customWidth="1"/>
    <col min="14" max="14" width="26.85546875" style="4" customWidth="1"/>
    <col min="15" max="15" width="23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62.25" customHeight="1">
      <c r="A5" s="36"/>
      <c r="B5" s="38"/>
      <c r="C5" s="36"/>
      <c r="D5" s="33"/>
      <c r="E5" s="29" t="s">
        <v>25</v>
      </c>
      <c r="F5" s="29"/>
      <c r="G5" s="29" t="s">
        <v>26</v>
      </c>
      <c r="H5" s="29"/>
      <c r="I5" s="29" t="s">
        <v>27</v>
      </c>
      <c r="J5" s="29"/>
      <c r="K5" s="26"/>
      <c r="L5" s="26"/>
      <c r="M5" s="26"/>
      <c r="N5" s="28"/>
    </row>
    <row r="6" spans="1:14" ht="38.25">
      <c r="A6" s="19">
        <v>1</v>
      </c>
      <c r="B6" s="22" t="s">
        <v>18</v>
      </c>
      <c r="C6" s="20" t="s">
        <v>17</v>
      </c>
      <c r="D6" s="16">
        <v>900</v>
      </c>
      <c r="E6" s="23">
        <v>107.75</v>
      </c>
      <c r="F6" s="8">
        <f>D6*E6</f>
        <v>96975</v>
      </c>
      <c r="G6" s="23">
        <v>108.3</v>
      </c>
      <c r="H6" s="8">
        <f t="shared" ref="H6:H12" si="0">G6*D6</f>
        <v>97470</v>
      </c>
      <c r="I6" s="23">
        <v>108.41</v>
      </c>
      <c r="J6" s="8">
        <f t="shared" ref="J6:J12" si="1">I6*D6</f>
        <v>97569</v>
      </c>
      <c r="K6" s="24">
        <f t="shared" ref="K6:K12" si="2">(E6+G6+I6)/3</f>
        <v>108.15333333333335</v>
      </c>
      <c r="L6" s="15">
        <f t="shared" ref="L6:L12" si="3">STDEV(E6,G6,I6)</f>
        <v>0.35360052790307323</v>
      </c>
      <c r="M6" s="15">
        <f t="shared" ref="M6:M12" si="4">L6/K6</f>
        <v>3.2694371685545814E-3</v>
      </c>
      <c r="N6" s="8">
        <f t="shared" ref="N6:N12" si="5">ROUND(K6,2)*D6</f>
        <v>97335</v>
      </c>
    </row>
    <row r="7" spans="1:14" ht="51">
      <c r="A7" s="19">
        <v>2</v>
      </c>
      <c r="B7" s="22" t="s">
        <v>19</v>
      </c>
      <c r="C7" s="20" t="s">
        <v>17</v>
      </c>
      <c r="D7" s="16">
        <v>20</v>
      </c>
      <c r="E7" s="23">
        <v>1290.17</v>
      </c>
      <c r="F7" s="8">
        <f t="shared" ref="F7:F12" si="6">D7*E7</f>
        <v>25803.4</v>
      </c>
      <c r="G7" s="23">
        <v>1290.3900000000001</v>
      </c>
      <c r="H7" s="8">
        <f t="shared" si="0"/>
        <v>25807.800000000003</v>
      </c>
      <c r="I7" s="23">
        <v>1291.05</v>
      </c>
      <c r="J7" s="8">
        <f t="shared" si="1"/>
        <v>25821</v>
      </c>
      <c r="K7" s="24">
        <f t="shared" si="2"/>
        <v>1290.5366666666669</v>
      </c>
      <c r="L7" s="15">
        <f t="shared" si="3"/>
        <v>0.45796651988247861</v>
      </c>
      <c r="M7" s="15">
        <f t="shared" si="4"/>
        <v>3.5486517486199169E-4</v>
      </c>
      <c r="N7" s="8">
        <f t="shared" si="5"/>
        <v>25810.799999999999</v>
      </c>
    </row>
    <row r="8" spans="1:14" ht="25.5">
      <c r="A8" s="19">
        <v>3</v>
      </c>
      <c r="B8" s="22" t="s">
        <v>20</v>
      </c>
      <c r="C8" s="20" t="s">
        <v>17</v>
      </c>
      <c r="D8" s="16">
        <v>60</v>
      </c>
      <c r="E8" s="23">
        <v>104.16</v>
      </c>
      <c r="F8" s="8">
        <f t="shared" si="6"/>
        <v>6249.5999999999995</v>
      </c>
      <c r="G8" s="23">
        <v>103.94</v>
      </c>
      <c r="H8" s="8">
        <f t="shared" si="0"/>
        <v>6236.4</v>
      </c>
      <c r="I8" s="23">
        <v>104.82</v>
      </c>
      <c r="J8" s="8">
        <f t="shared" si="1"/>
        <v>6289.2</v>
      </c>
      <c r="K8" s="24">
        <f t="shared" si="2"/>
        <v>104.30666666666666</v>
      </c>
      <c r="L8" s="15">
        <f t="shared" si="3"/>
        <v>0.45796651988254683</v>
      </c>
      <c r="M8" s="15">
        <f t="shared" si="4"/>
        <v>4.3905776545047955E-3</v>
      </c>
      <c r="N8" s="8">
        <f t="shared" si="5"/>
        <v>6258.6</v>
      </c>
    </row>
    <row r="9" spans="1:14" ht="25.5">
      <c r="A9" s="19">
        <v>4</v>
      </c>
      <c r="B9" s="22" t="s">
        <v>21</v>
      </c>
      <c r="C9" s="20" t="s">
        <v>17</v>
      </c>
      <c r="D9" s="16">
        <v>10</v>
      </c>
      <c r="E9" s="23">
        <v>227.44</v>
      </c>
      <c r="F9" s="8">
        <f t="shared" si="6"/>
        <v>2274.4</v>
      </c>
      <c r="G9" s="23">
        <v>228.21</v>
      </c>
      <c r="H9" s="8">
        <f t="shared" si="0"/>
        <v>2282.1</v>
      </c>
      <c r="I9" s="23">
        <v>228.32</v>
      </c>
      <c r="J9" s="8">
        <f t="shared" si="1"/>
        <v>2283.1999999999998</v>
      </c>
      <c r="K9" s="24">
        <f t="shared" si="2"/>
        <v>227.99</v>
      </c>
      <c r="L9" s="15">
        <f t="shared" si="3"/>
        <v>0.47947888378947484</v>
      </c>
      <c r="M9" s="15">
        <f t="shared" si="4"/>
        <v>2.1030698003836781E-3</v>
      </c>
      <c r="N9" s="8">
        <f t="shared" si="5"/>
        <v>2279.9</v>
      </c>
    </row>
    <row r="10" spans="1:14" ht="25.5">
      <c r="A10" s="19">
        <v>5</v>
      </c>
      <c r="B10" s="22" t="s">
        <v>22</v>
      </c>
      <c r="C10" s="20" t="s">
        <v>17</v>
      </c>
      <c r="D10" s="16">
        <v>60</v>
      </c>
      <c r="E10" s="23">
        <v>166.29</v>
      </c>
      <c r="F10" s="8">
        <f t="shared" si="6"/>
        <v>9977.4</v>
      </c>
      <c r="G10" s="23">
        <v>166.29</v>
      </c>
      <c r="H10" s="8">
        <f t="shared" si="0"/>
        <v>9977.4</v>
      </c>
      <c r="I10" s="23">
        <v>166.95</v>
      </c>
      <c r="J10" s="8">
        <f t="shared" si="1"/>
        <v>10017</v>
      </c>
      <c r="K10" s="24">
        <f t="shared" si="2"/>
        <v>166.51</v>
      </c>
      <c r="L10" s="15">
        <f t="shared" si="3"/>
        <v>0.38105117766515101</v>
      </c>
      <c r="M10" s="15">
        <f t="shared" si="4"/>
        <v>2.2884582167146178E-3</v>
      </c>
      <c r="N10" s="8">
        <f t="shared" si="5"/>
        <v>9990.5999999999985</v>
      </c>
    </row>
    <row r="11" spans="1:14" ht="38.25">
      <c r="A11" s="19">
        <v>6</v>
      </c>
      <c r="B11" s="22" t="s">
        <v>23</v>
      </c>
      <c r="C11" s="20" t="s">
        <v>17</v>
      </c>
      <c r="D11" s="16">
        <v>8</v>
      </c>
      <c r="E11" s="23">
        <v>111.27</v>
      </c>
      <c r="F11" s="8">
        <f t="shared" si="6"/>
        <v>890.16</v>
      </c>
      <c r="G11" s="23">
        <v>111.27</v>
      </c>
      <c r="H11" s="8">
        <f t="shared" si="0"/>
        <v>890.16</v>
      </c>
      <c r="I11" s="23">
        <v>112.15</v>
      </c>
      <c r="J11" s="8">
        <f t="shared" si="1"/>
        <v>897.2</v>
      </c>
      <c r="K11" s="24">
        <f t="shared" si="2"/>
        <v>111.56333333333333</v>
      </c>
      <c r="L11" s="15">
        <f t="shared" si="3"/>
        <v>0.50806823688687619</v>
      </c>
      <c r="M11" s="15">
        <f t="shared" si="4"/>
        <v>4.5540790303284489E-3</v>
      </c>
      <c r="N11" s="8">
        <f t="shared" si="5"/>
        <v>892.48</v>
      </c>
    </row>
    <row r="12" spans="1:14" ht="63" customHeight="1">
      <c r="A12" s="19">
        <v>7</v>
      </c>
      <c r="B12" s="22" t="s">
        <v>24</v>
      </c>
      <c r="C12" s="20" t="s">
        <v>17</v>
      </c>
      <c r="D12" s="16">
        <v>80</v>
      </c>
      <c r="E12" s="23">
        <v>177.89</v>
      </c>
      <c r="F12" s="8">
        <f t="shared" si="6"/>
        <v>14231.199999999999</v>
      </c>
      <c r="G12" s="23">
        <v>178.44</v>
      </c>
      <c r="H12" s="8">
        <f t="shared" si="0"/>
        <v>14275.2</v>
      </c>
      <c r="I12" s="23">
        <v>178.55</v>
      </c>
      <c r="J12" s="8">
        <f t="shared" si="1"/>
        <v>14284</v>
      </c>
      <c r="K12" s="24">
        <f t="shared" si="2"/>
        <v>178.29333333333332</v>
      </c>
      <c r="L12" s="15">
        <f t="shared" si="3"/>
        <v>0.35360052790308649</v>
      </c>
      <c r="M12" s="15">
        <f t="shared" si="4"/>
        <v>1.983251539988894E-3</v>
      </c>
      <c r="N12" s="8">
        <f t="shared" si="5"/>
        <v>14263.199999999999</v>
      </c>
    </row>
    <row r="13" spans="1:14">
      <c r="A13" s="9"/>
      <c r="B13" s="21" t="s">
        <v>10</v>
      </c>
      <c r="C13" s="10"/>
      <c r="D13" s="11"/>
      <c r="E13" s="12"/>
      <c r="F13" s="14">
        <f>SUM(F6:F12)</f>
        <v>156401.16</v>
      </c>
      <c r="G13" s="12"/>
      <c r="H13" s="14">
        <f>SUM(H6:H12)</f>
        <v>156939.06</v>
      </c>
      <c r="I13" s="12"/>
      <c r="J13" s="14">
        <f>SUM(J6:J12)</f>
        <v>157160.6</v>
      </c>
      <c r="K13" s="17"/>
      <c r="L13" s="12"/>
      <c r="M13" s="12"/>
      <c r="N13" s="14">
        <f>SUM(N6:N12)</f>
        <v>156830.58000000005</v>
      </c>
    </row>
    <row r="16" spans="1:14" ht="15.75">
      <c r="A16" s="6"/>
      <c r="B16" s="31" t="s">
        <v>16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2022-11-22T11:49:40Z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