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НМЦК!$A$6:$N$34</definedName>
    <definedName name="_xlnm.Print_Area" localSheetId="0">НМЦК!$A$1:$N$40</definedName>
  </definedNames>
  <calcPr calcId="114210"/>
</workbook>
</file>

<file path=xl/calcChain.xml><?xml version="1.0" encoding="utf-8"?>
<calcChain xmlns="http://schemas.openxmlformats.org/spreadsheetml/2006/main">
  <c r="K8" i="1"/>
  <c r="N8"/>
  <c r="K9"/>
  <c r="N9"/>
  <c r="K10"/>
  <c r="N10"/>
  <c r="K11"/>
  <c r="N11"/>
  <c r="K12"/>
  <c r="N12"/>
  <c r="K13"/>
  <c r="N13"/>
  <c r="K14"/>
  <c r="N14"/>
  <c r="K15"/>
  <c r="N15"/>
  <c r="K16"/>
  <c r="N16"/>
  <c r="K17"/>
  <c r="N17"/>
  <c r="K18"/>
  <c r="N18"/>
  <c r="K19"/>
  <c r="N19"/>
  <c r="K20"/>
  <c r="N20"/>
  <c r="K21"/>
  <c r="N21"/>
  <c r="K22"/>
  <c r="N22"/>
  <c r="K23"/>
  <c r="N23"/>
  <c r="K24"/>
  <c r="N24"/>
  <c r="K25"/>
  <c r="N25"/>
  <c r="K26"/>
  <c r="N26"/>
  <c r="K27"/>
  <c r="N27"/>
  <c r="K28"/>
  <c r="N28"/>
  <c r="K29"/>
  <c r="N29"/>
  <c r="L7"/>
  <c r="K7"/>
  <c r="M7"/>
  <c r="L8"/>
  <c r="M8"/>
  <c r="L9"/>
  <c r="M9"/>
  <c r="L10"/>
  <c r="M10"/>
  <c r="L11"/>
  <c r="M11"/>
  <c r="L12"/>
  <c r="M12"/>
  <c r="L13"/>
  <c r="M13"/>
  <c r="L14"/>
  <c r="M14"/>
  <c r="L15"/>
  <c r="M15"/>
  <c r="L16"/>
  <c r="M16"/>
  <c r="L17"/>
  <c r="M17"/>
  <c r="L18"/>
  <c r="M18"/>
  <c r="L19"/>
  <c r="M19"/>
  <c r="L20"/>
  <c r="M20"/>
  <c r="L21"/>
  <c r="M21"/>
  <c r="L22"/>
  <c r="M22"/>
  <c r="L23"/>
  <c r="M23"/>
  <c r="L24"/>
  <c r="M24"/>
  <c r="L25"/>
  <c r="M25"/>
  <c r="L26"/>
  <c r="M26"/>
  <c r="L27"/>
  <c r="M27"/>
  <c r="L28"/>
  <c r="M28"/>
  <c r="L29"/>
  <c r="M29"/>
  <c r="L30"/>
  <c r="K30"/>
  <c r="M30"/>
  <c r="K31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K6"/>
  <c r="L6"/>
  <c r="M6"/>
  <c r="N6"/>
  <c r="F6"/>
  <c r="H6"/>
  <c r="J6"/>
  <c r="F7"/>
  <c r="H7"/>
  <c r="J7"/>
  <c r="N7"/>
  <c r="H30"/>
  <c r="N30"/>
  <c r="F31"/>
  <c r="H31"/>
  <c r="J31"/>
  <c r="L31"/>
  <c r="F32"/>
  <c r="H32"/>
  <c r="J32"/>
  <c r="K32"/>
  <c r="N32"/>
  <c r="L32"/>
  <c r="F33"/>
  <c r="H33"/>
  <c r="J33"/>
  <c r="K33"/>
  <c r="N33"/>
  <c r="L33"/>
  <c r="F34"/>
  <c r="H34"/>
  <c r="J34"/>
  <c r="K34"/>
  <c r="N34"/>
  <c r="L34"/>
  <c r="F35"/>
  <c r="J35"/>
  <c r="H35"/>
  <c r="M31"/>
  <c r="M33"/>
  <c r="M34"/>
  <c r="M32"/>
  <c r="N31"/>
  <c r="N35"/>
</calcChain>
</file>

<file path=xl/sharedStrings.xml><?xml version="1.0" encoding="utf-8"?>
<sst xmlns="http://schemas.openxmlformats.org/spreadsheetml/2006/main" count="82" uniqueCount="50">
  <si>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</si>
  <si>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</si>
  <si>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</si>
  <si>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</si>
  <si>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</si>
  <si>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</si>
  <si>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</si>
  <si>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</si>
  <si>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</si>
  <si>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</si>
  <si>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</si>
  <si>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</si>
  <si>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шт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</si>
  <si>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</si>
  <si>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</si>
  <si>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</si>
  <si>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пара</t>
  </si>
  <si>
    <t>Источник 1
 КП № 508 от 21.10.2022</t>
  </si>
  <si>
    <t>Поставка одноразового белья</t>
  </si>
  <si>
    <t>Источник 3
 КП № 6 от б/д</t>
  </si>
  <si>
    <t>Источник 2
 КП № 27/10/22 от 27.10.2022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</si>
  <si>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1 604 134,40 рубля </t>
    </r>
    <r>
      <rPr>
        <sz val="12"/>
        <rFont val="Times New Roman"/>
        <family val="1"/>
        <charset val="204"/>
      </rPr>
      <t>(Один миллион шестьсот четыре тысячи сто тридцать четыре рубля 40 копеек).</t>
    </r>
  </si>
  <si>
    <t>Комплект белья хирургического универсальный, стерильный</t>
  </si>
  <si>
    <t>Комплект белья хирургического для ТУР стерильный</t>
  </si>
  <si>
    <t>Комплект белья хирургического для операций на тазобедренном суставе</t>
  </si>
  <si>
    <t>Комплект для артроскопии с приемным мешком, стерильный</t>
  </si>
  <si>
    <t>Комплект гинекологический (для операций - пластика влагалища)</t>
  </si>
  <si>
    <t>Комплект белья для операции кесарева сечения, стерильный, одноразовый</t>
  </si>
  <si>
    <t>Комплект белья для малоинвазивных операций</t>
  </si>
  <si>
    <t>Простыня с отверстием стерильная, одноразовая</t>
  </si>
  <si>
    <t>Карман (2-х секции) стерильный</t>
  </si>
  <si>
    <t>Чехол для эндоскопических кабелей стерильный</t>
  </si>
  <si>
    <t>Комплект белья хирургического для краниотомии, стерильный</t>
  </si>
  <si>
    <t>Операционный халат со специальной защитой + полотенце 2шт.</t>
  </si>
  <si>
    <t>Чехол на ЭОП</t>
  </si>
  <si>
    <t>Бахилы хирургические</t>
  </si>
  <si>
    <t>Шапочка-берет</t>
  </si>
  <si>
    <t>Шапочка-колпак с впитывающей полосовй</t>
  </si>
  <si>
    <t>Шапочка-колпак</t>
  </si>
  <si>
    <t>Пеленки медицинские впитывающие, одноразовые, стерильные</t>
  </si>
  <si>
    <t>Костюм хирургический (р. 64-66)</t>
  </si>
  <si>
    <t>Костюм хирургический (р. 52-54)</t>
  </si>
  <si>
    <t>Халат хирургический стерильный</t>
  </si>
  <si>
    <t>Фартук хирургический ламинированный стерильный</t>
  </si>
  <si>
    <t>Фартук</t>
  </si>
  <si>
    <t>Комплект для абортов стерильный</t>
  </si>
  <si>
    <t>Комплект белья акушерского родового</t>
  </si>
  <si>
    <t>Комплект белья операционного одноразовый стерильный универсальный: простыня большая операционная с вырезом, с липким краем 1600/2700х2800мм</t>
  </si>
  <si>
    <t>Комплект одежды хирургической одноразовой стерильной: нарукавники</t>
  </si>
  <si>
    <t>Комплект белья хирургического на аппаратуру одноразовый стерильный: покрытие операционное 85х80 см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</si>
</sst>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4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3" fillId="9" borderId="7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9716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9716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971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9716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3486150</xdr:rowOff>
    </xdr:from>
    <xdr:to>
      <xdr:col>13</xdr:col>
      <xdr:colOff>1390650</xdr:colOff>
      <xdr:row>6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90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3486150</xdr:rowOff>
    </xdr:from>
    <xdr:to>
      <xdr:col>13</xdr:col>
      <xdr:colOff>1390650</xdr:colOff>
      <xdr:row>28</xdr:row>
      <xdr:rowOff>647700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658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29</xdr:row>
      <xdr:rowOff>0</xdr:rowOff>
    </xdr:from>
    <xdr:to>
      <xdr:col>13</xdr:col>
      <xdr:colOff>1390650</xdr:colOff>
      <xdr:row>29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658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29</xdr:row>
      <xdr:rowOff>1743075</xdr:rowOff>
    </xdr:from>
    <xdr:to>
      <xdr:col>13</xdr:col>
      <xdr:colOff>1390650</xdr:colOff>
      <xdr:row>29</xdr:row>
      <xdr:rowOff>647700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820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30</xdr:row>
      <xdr:rowOff>0</xdr:rowOff>
    </xdr:from>
    <xdr:to>
      <xdr:col>13</xdr:col>
      <xdr:colOff>1390650</xdr:colOff>
      <xdr:row>30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820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30</xdr:row>
      <xdr:rowOff>1743075</xdr:rowOff>
    </xdr:from>
    <xdr:to>
      <xdr:col>13</xdr:col>
      <xdr:colOff>1390650</xdr:colOff>
      <xdr:row>30</xdr:row>
      <xdr:rowOff>647700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9144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31</xdr:row>
      <xdr:rowOff>1743075</xdr:rowOff>
    </xdr:from>
    <xdr:to>
      <xdr:col>13</xdr:col>
      <xdr:colOff>1390650</xdr:colOff>
      <xdr:row>31</xdr:row>
      <xdr:rowOff>647700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9953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32</xdr:row>
      <xdr:rowOff>1743075</xdr:rowOff>
    </xdr:from>
    <xdr:to>
      <xdr:col>13</xdr:col>
      <xdr:colOff>1390650</xdr:colOff>
      <xdr:row>32</xdr:row>
      <xdr:rowOff>647700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0439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0439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0</xdr:rowOff>
    </xdr:from>
    <xdr:to>
      <xdr:col>13</xdr:col>
      <xdr:colOff>1390650</xdr:colOff>
      <xdr:row>33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0439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1743075</xdr:rowOff>
    </xdr:from>
    <xdr:to>
      <xdr:col>13</xdr:col>
      <xdr:colOff>1390650</xdr:colOff>
      <xdr:row>33</xdr:row>
      <xdr:rowOff>647700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087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3486150</xdr:rowOff>
    </xdr:from>
    <xdr:to>
      <xdr:col>13</xdr:col>
      <xdr:colOff>1390650</xdr:colOff>
      <xdr:row>7</xdr:row>
      <xdr:rowOff>647700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14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3486150</xdr:rowOff>
    </xdr:from>
    <xdr:to>
      <xdr:col>13</xdr:col>
      <xdr:colOff>1390650</xdr:colOff>
      <xdr:row>8</xdr:row>
      <xdr:rowOff>647700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638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3486150</xdr:rowOff>
    </xdr:from>
    <xdr:to>
      <xdr:col>13</xdr:col>
      <xdr:colOff>1390650</xdr:colOff>
      <xdr:row>9</xdr:row>
      <xdr:rowOff>647700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962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3486150</xdr:rowOff>
    </xdr:from>
    <xdr:to>
      <xdr:col>13</xdr:col>
      <xdr:colOff>1390650</xdr:colOff>
      <xdr:row>10</xdr:row>
      <xdr:rowOff>647700</xdr:rowOff>
    </xdr:to>
    <xdr:pic>
      <xdr:nvPicPr>
        <xdr:cNvPr id="104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448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3486150</xdr:rowOff>
    </xdr:from>
    <xdr:to>
      <xdr:col>13</xdr:col>
      <xdr:colOff>1390650</xdr:colOff>
      <xdr:row>11</xdr:row>
      <xdr:rowOff>647700</xdr:rowOff>
    </xdr:to>
    <xdr:pic>
      <xdr:nvPicPr>
        <xdr:cNvPr id="104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7720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3486150</xdr:rowOff>
    </xdr:from>
    <xdr:to>
      <xdr:col>13</xdr:col>
      <xdr:colOff>1390650</xdr:colOff>
      <xdr:row>12</xdr:row>
      <xdr:rowOff>647700</xdr:rowOff>
    </xdr:to>
    <xdr:pic>
      <xdr:nvPicPr>
        <xdr:cNvPr id="104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095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3486150</xdr:rowOff>
    </xdr:from>
    <xdr:to>
      <xdr:col>13</xdr:col>
      <xdr:colOff>1390650</xdr:colOff>
      <xdr:row>13</xdr:row>
      <xdr:rowOff>647700</xdr:rowOff>
    </xdr:to>
    <xdr:pic>
      <xdr:nvPicPr>
        <xdr:cNvPr id="104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257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3486150</xdr:rowOff>
    </xdr:from>
    <xdr:to>
      <xdr:col>13</xdr:col>
      <xdr:colOff>1390650</xdr:colOff>
      <xdr:row>14</xdr:row>
      <xdr:rowOff>647700</xdr:rowOff>
    </xdr:to>
    <xdr:pic>
      <xdr:nvPicPr>
        <xdr:cNvPr id="104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581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</xdr:row>
      <xdr:rowOff>3486150</xdr:rowOff>
    </xdr:from>
    <xdr:to>
      <xdr:col>13</xdr:col>
      <xdr:colOff>1390650</xdr:colOff>
      <xdr:row>15</xdr:row>
      <xdr:rowOff>647700</xdr:rowOff>
    </xdr:to>
    <xdr:pic>
      <xdr:nvPicPr>
        <xdr:cNvPr id="104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9055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</xdr:row>
      <xdr:rowOff>3486150</xdr:rowOff>
    </xdr:from>
    <xdr:to>
      <xdr:col>13</xdr:col>
      <xdr:colOff>1390650</xdr:colOff>
      <xdr:row>16</xdr:row>
      <xdr:rowOff>647700</xdr:rowOff>
    </xdr:to>
    <xdr:pic>
      <xdr:nvPicPr>
        <xdr:cNvPr id="104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248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3486150</xdr:rowOff>
    </xdr:from>
    <xdr:to>
      <xdr:col>13</xdr:col>
      <xdr:colOff>1390650</xdr:colOff>
      <xdr:row>17</xdr:row>
      <xdr:rowOff>647700</xdr:rowOff>
    </xdr:to>
    <xdr:pic>
      <xdr:nvPicPr>
        <xdr:cNvPr id="105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410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3486150</xdr:rowOff>
    </xdr:from>
    <xdr:to>
      <xdr:col>13</xdr:col>
      <xdr:colOff>1390650</xdr:colOff>
      <xdr:row>18</xdr:row>
      <xdr:rowOff>647700</xdr:rowOff>
    </xdr:to>
    <xdr:pic>
      <xdr:nvPicPr>
        <xdr:cNvPr id="105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572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19</xdr:row>
      <xdr:rowOff>3486150</xdr:rowOff>
    </xdr:from>
    <xdr:to>
      <xdr:col>13</xdr:col>
      <xdr:colOff>1390650</xdr:colOff>
      <xdr:row>19</xdr:row>
      <xdr:rowOff>647700</xdr:rowOff>
    </xdr:to>
    <xdr:pic>
      <xdr:nvPicPr>
        <xdr:cNvPr id="105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734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3486150</xdr:rowOff>
    </xdr:from>
    <xdr:to>
      <xdr:col>13</xdr:col>
      <xdr:colOff>1390650</xdr:colOff>
      <xdr:row>20</xdr:row>
      <xdr:rowOff>647700</xdr:rowOff>
    </xdr:to>
    <xdr:pic>
      <xdr:nvPicPr>
        <xdr:cNvPr id="105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896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3486150</xdr:rowOff>
    </xdr:from>
    <xdr:to>
      <xdr:col>13</xdr:col>
      <xdr:colOff>1390650</xdr:colOff>
      <xdr:row>21</xdr:row>
      <xdr:rowOff>647700</xdr:rowOff>
    </xdr:to>
    <xdr:pic>
      <xdr:nvPicPr>
        <xdr:cNvPr id="105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219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22</xdr:row>
      <xdr:rowOff>3486150</xdr:rowOff>
    </xdr:from>
    <xdr:to>
      <xdr:col>13</xdr:col>
      <xdr:colOff>1390650</xdr:colOff>
      <xdr:row>22</xdr:row>
      <xdr:rowOff>647700</xdr:rowOff>
    </xdr:to>
    <xdr:pic>
      <xdr:nvPicPr>
        <xdr:cNvPr id="105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381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23</xdr:row>
      <xdr:rowOff>3486150</xdr:rowOff>
    </xdr:from>
    <xdr:to>
      <xdr:col>13</xdr:col>
      <xdr:colOff>1390650</xdr:colOff>
      <xdr:row>23</xdr:row>
      <xdr:rowOff>647700</xdr:rowOff>
    </xdr:to>
    <xdr:pic>
      <xdr:nvPicPr>
        <xdr:cNvPr id="105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686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3486150</xdr:rowOff>
    </xdr:from>
    <xdr:to>
      <xdr:col>13</xdr:col>
      <xdr:colOff>1390650</xdr:colOff>
      <xdr:row>24</xdr:row>
      <xdr:rowOff>647700</xdr:rowOff>
    </xdr:to>
    <xdr:pic>
      <xdr:nvPicPr>
        <xdr:cNvPr id="105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848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25</xdr:row>
      <xdr:rowOff>3486150</xdr:rowOff>
    </xdr:from>
    <xdr:to>
      <xdr:col>13</xdr:col>
      <xdr:colOff>1390650</xdr:colOff>
      <xdr:row>25</xdr:row>
      <xdr:rowOff>647700</xdr:rowOff>
    </xdr:to>
    <xdr:pic>
      <xdr:nvPicPr>
        <xdr:cNvPr id="105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010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26</xdr:row>
      <xdr:rowOff>3486150</xdr:rowOff>
    </xdr:from>
    <xdr:to>
      <xdr:col>13</xdr:col>
      <xdr:colOff>1390650</xdr:colOff>
      <xdr:row>26</xdr:row>
      <xdr:rowOff>647700</xdr:rowOff>
    </xdr:to>
    <xdr:pic>
      <xdr:nvPicPr>
        <xdr:cNvPr id="105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172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27</xdr:row>
      <xdr:rowOff>3486150</xdr:rowOff>
    </xdr:from>
    <xdr:to>
      <xdr:col>13</xdr:col>
      <xdr:colOff>1390650</xdr:colOff>
      <xdr:row>27</xdr:row>
      <xdr:rowOff>647700</xdr:rowOff>
    </xdr:to>
    <xdr:pic>
      <xdr:nvPicPr>
        <xdr:cNvPr id="106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496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3486150</xdr:rowOff>
    </xdr:from>
    <xdr:to>
      <xdr:col>13</xdr:col>
      <xdr:colOff>1390650</xdr:colOff>
      <xdr:row>28</xdr:row>
      <xdr:rowOff>647700</xdr:rowOff>
    </xdr:to>
    <xdr:pic>
      <xdr:nvPicPr>
        <xdr:cNvPr id="106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658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39"/>
  <sheetViews>
    <sheetView tabSelected="1" zoomScaleNormal="130" workbookViewId="0">
      <selection activeCell="C45" sqref="C45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8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29.25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29.25" customHeight="1">
      <c r="A2" s="30" t="s">
        <v>18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51">
      <c r="A3" s="31" t="s">
        <v>1</v>
      </c>
      <c r="B3" s="32" t="s">
        <v>11</v>
      </c>
      <c r="C3" s="31" t="s">
        <v>7</v>
      </c>
      <c r="D3" s="29" t="s">
        <v>6</v>
      </c>
      <c r="E3" s="24" t="s">
        <v>2</v>
      </c>
      <c r="F3" s="24"/>
      <c r="G3" s="24"/>
      <c r="H3" s="24"/>
      <c r="I3" s="24"/>
      <c r="J3" s="24"/>
      <c r="K3" s="24" t="s">
        <v>3</v>
      </c>
      <c r="L3" s="24"/>
      <c r="M3" s="24"/>
      <c r="N3" s="9" t="s">
        <v>4</v>
      </c>
    </row>
    <row r="4" spans="1:14" ht="45.75" customHeight="1">
      <c r="A4" s="31"/>
      <c r="B4" s="32"/>
      <c r="C4" s="31"/>
      <c r="D4" s="29"/>
      <c r="E4" s="9" t="s">
        <v>14</v>
      </c>
      <c r="F4" s="9" t="s">
        <v>15</v>
      </c>
      <c r="G4" s="9" t="s">
        <v>14</v>
      </c>
      <c r="H4" s="9" t="s">
        <v>15</v>
      </c>
      <c r="I4" s="9" t="s">
        <v>14</v>
      </c>
      <c r="J4" s="9" t="s">
        <v>15</v>
      </c>
      <c r="K4" s="24" t="s">
        <v>8</v>
      </c>
      <c r="L4" s="24" t="s">
        <v>5</v>
      </c>
      <c r="M4" s="24" t="s">
        <v>9</v>
      </c>
      <c r="N4" s="25" t="s">
        <v>13</v>
      </c>
    </row>
    <row r="5" spans="1:14" ht="29.25" customHeight="1">
      <c r="A5" s="31"/>
      <c r="B5" s="33"/>
      <c r="C5" s="31"/>
      <c r="D5" s="29"/>
      <c r="E5" s="26" t="s">
        <v>17</v>
      </c>
      <c r="F5" s="26"/>
      <c r="G5" s="26" t="s">
        <v>20</v>
      </c>
      <c r="H5" s="26"/>
      <c r="I5" s="26" t="s">
        <v>19</v>
      </c>
      <c r="J5" s="26"/>
      <c r="K5" s="24"/>
      <c r="L5" s="24"/>
      <c r="M5" s="24"/>
      <c r="N5" s="25"/>
    </row>
    <row r="6" spans="1:14" ht="25.5">
      <c r="A6" s="20">
        <v>1</v>
      </c>
      <c r="B6" s="23" t="s">
        <v>22</v>
      </c>
      <c r="C6" s="21" t="s">
        <v>12</v>
      </c>
      <c r="D6" s="19">
        <v>60</v>
      </c>
      <c r="E6" s="17">
        <v>1105.43</v>
      </c>
      <c r="F6" s="10">
        <f>D6*E6</f>
        <v>66325.8</v>
      </c>
      <c r="G6" s="17">
        <v>1138.5899999999999</v>
      </c>
      <c r="H6" s="10">
        <f t="shared" ref="H6:H34" si="0">G6*D6</f>
        <v>68315.399999999994</v>
      </c>
      <c r="I6" s="17">
        <v>1133.8</v>
      </c>
      <c r="J6" s="10">
        <f t="shared" ref="J6:J34" si="1">I6*D6</f>
        <v>68028</v>
      </c>
      <c r="K6" s="10">
        <f>(E6+G6+I6)/3</f>
        <v>1125.9399999999998</v>
      </c>
      <c r="L6" s="8">
        <f>STDEV(E6,G6,I6)</f>
        <v>17.922921078892475</v>
      </c>
      <c r="M6" s="11">
        <f>L6/K6</f>
        <v>1.5918184875652767E-2</v>
      </c>
      <c r="N6" s="12">
        <f>ROUND(K6,2)*D6</f>
        <v>67556.400000000009</v>
      </c>
    </row>
    <row r="7" spans="1:14" s="6" customFormat="1" ht="25.5">
      <c r="A7" s="20">
        <v>2</v>
      </c>
      <c r="B7" s="23" t="s">
        <v>23</v>
      </c>
      <c r="C7" s="21" t="s">
        <v>12</v>
      </c>
      <c r="D7" s="19">
        <v>40</v>
      </c>
      <c r="E7" s="17">
        <v>1074.3</v>
      </c>
      <c r="F7" s="10">
        <f t="shared" ref="F7:F34" si="2">D7*E7</f>
        <v>42972</v>
      </c>
      <c r="G7" s="17">
        <v>1106.53</v>
      </c>
      <c r="H7" s="10">
        <f t="shared" si="0"/>
        <v>44261.2</v>
      </c>
      <c r="I7" s="17">
        <v>1101.8</v>
      </c>
      <c r="J7" s="10">
        <f t="shared" si="1"/>
        <v>44072</v>
      </c>
      <c r="K7" s="10">
        <f t="shared" ref="K7:K34" si="3">(E7+G7+I7)/3</f>
        <v>1094.21</v>
      </c>
      <c r="L7" s="8">
        <f t="shared" ref="L7:L34" si="4">STDEV(E7,G7,I7)</f>
        <v>17.4040024132429</v>
      </c>
      <c r="M7" s="11">
        <f t="shared" ref="M7:M30" si="5">L7/K7</f>
        <v>1.5905541361569443E-2</v>
      </c>
      <c r="N7" s="12">
        <f t="shared" ref="N7:N34" si="6">ROUND(K7,2)*D7</f>
        <v>43768.4</v>
      </c>
    </row>
    <row r="8" spans="1:14" s="6" customFormat="1" ht="25.5">
      <c r="A8" s="20">
        <v>3</v>
      </c>
      <c r="B8" s="23" t="s">
        <v>24</v>
      </c>
      <c r="C8" s="21" t="s">
        <v>12</v>
      </c>
      <c r="D8" s="19">
        <v>10</v>
      </c>
      <c r="E8" s="17">
        <v>2270.64</v>
      </c>
      <c r="F8" s="10">
        <f t="shared" si="2"/>
        <v>22706.399999999998</v>
      </c>
      <c r="G8" s="17">
        <v>2338.7600000000002</v>
      </c>
      <c r="H8" s="10">
        <f t="shared" si="0"/>
        <v>23387.600000000002</v>
      </c>
      <c r="I8" s="17">
        <v>2328.8000000000002</v>
      </c>
      <c r="J8" s="10">
        <f t="shared" si="1"/>
        <v>23288</v>
      </c>
      <c r="K8" s="10">
        <f t="shared" si="3"/>
        <v>2312.7333333333331</v>
      </c>
      <c r="L8" s="8">
        <f t="shared" si="4"/>
        <v>36.79248473987569</v>
      </c>
      <c r="M8" s="11">
        <f t="shared" si="5"/>
        <v>1.5908658473325513E-2</v>
      </c>
      <c r="N8" s="12">
        <f t="shared" si="6"/>
        <v>23127.3</v>
      </c>
    </row>
    <row r="9" spans="1:14" s="6" customFormat="1" ht="25.5">
      <c r="A9" s="20">
        <v>4</v>
      </c>
      <c r="B9" s="23" t="s">
        <v>25</v>
      </c>
      <c r="C9" s="21" t="s">
        <v>12</v>
      </c>
      <c r="D9" s="19">
        <v>50</v>
      </c>
      <c r="E9" s="17">
        <v>1701.43</v>
      </c>
      <c r="F9" s="10">
        <f t="shared" si="2"/>
        <v>85071.5</v>
      </c>
      <c r="G9" s="17">
        <v>1752.47</v>
      </c>
      <c r="H9" s="10">
        <f t="shared" si="0"/>
        <v>87623.5</v>
      </c>
      <c r="I9" s="17">
        <v>1745</v>
      </c>
      <c r="J9" s="10">
        <f t="shared" si="1"/>
        <v>87250</v>
      </c>
      <c r="K9" s="10">
        <f t="shared" si="3"/>
        <v>1732.9666666666665</v>
      </c>
      <c r="L9" s="8">
        <f t="shared" si="4"/>
        <v>27.565761976296493</v>
      </c>
      <c r="M9" s="11">
        <f t="shared" si="5"/>
        <v>1.5906689093633169E-2</v>
      </c>
      <c r="N9" s="12">
        <f t="shared" si="6"/>
        <v>86648.5</v>
      </c>
    </row>
    <row r="10" spans="1:14" s="6" customFormat="1" ht="25.5">
      <c r="A10" s="20">
        <v>5</v>
      </c>
      <c r="B10" s="23" t="s">
        <v>26</v>
      </c>
      <c r="C10" s="21" t="s">
        <v>12</v>
      </c>
      <c r="D10" s="19">
        <v>5</v>
      </c>
      <c r="E10" s="17">
        <v>1034.58</v>
      </c>
      <c r="F10" s="10">
        <f t="shared" si="2"/>
        <v>5172.8999999999996</v>
      </c>
      <c r="G10" s="17">
        <v>1065.6199999999999</v>
      </c>
      <c r="H10" s="10">
        <f t="shared" si="0"/>
        <v>5328.0999999999995</v>
      </c>
      <c r="I10" s="17">
        <v>1061.0999999999999</v>
      </c>
      <c r="J10" s="10">
        <f t="shared" si="1"/>
        <v>5305.5</v>
      </c>
      <c r="K10" s="10">
        <f t="shared" si="3"/>
        <v>1053.7666666666667</v>
      </c>
      <c r="L10" s="8">
        <f t="shared" si="4"/>
        <v>16.769130369025891</v>
      </c>
      <c r="M10" s="11">
        <f t="shared" si="5"/>
        <v>1.5913513778217085E-2</v>
      </c>
      <c r="N10" s="12">
        <f t="shared" si="6"/>
        <v>5268.85</v>
      </c>
    </row>
    <row r="11" spans="1:14" s="6" customFormat="1" ht="38.25">
      <c r="A11" s="20">
        <v>6</v>
      </c>
      <c r="B11" s="23" t="s">
        <v>27</v>
      </c>
      <c r="C11" s="21" t="s">
        <v>12</v>
      </c>
      <c r="D11" s="19">
        <v>75</v>
      </c>
      <c r="E11" s="17">
        <v>1697.01</v>
      </c>
      <c r="F11" s="10">
        <f t="shared" si="2"/>
        <v>127275.75</v>
      </c>
      <c r="G11" s="17">
        <v>1747.92</v>
      </c>
      <c r="H11" s="10">
        <f t="shared" si="0"/>
        <v>131094</v>
      </c>
      <c r="I11" s="17">
        <v>1740.5</v>
      </c>
      <c r="J11" s="10">
        <f t="shared" si="1"/>
        <v>130537.5</v>
      </c>
      <c r="K11" s="10">
        <f t="shared" si="3"/>
        <v>1728.4766666666667</v>
      </c>
      <c r="L11" s="8">
        <f t="shared" si="4"/>
        <v>27.502316872085789</v>
      </c>
      <c r="M11" s="11">
        <f t="shared" si="5"/>
        <v>1.5911303520876257E-2</v>
      </c>
      <c r="N11" s="12">
        <f t="shared" si="6"/>
        <v>129636</v>
      </c>
    </row>
    <row r="12" spans="1:14" s="6" customFormat="1" ht="25.5">
      <c r="A12" s="20">
        <v>7</v>
      </c>
      <c r="B12" s="23" t="s">
        <v>28</v>
      </c>
      <c r="C12" s="21" t="s">
        <v>12</v>
      </c>
      <c r="D12" s="19">
        <v>30</v>
      </c>
      <c r="E12" s="17">
        <v>444.64</v>
      </c>
      <c r="F12" s="10">
        <f t="shared" si="2"/>
        <v>13339.199999999999</v>
      </c>
      <c r="G12" s="17">
        <v>457.98</v>
      </c>
      <c r="H12" s="10">
        <f t="shared" si="0"/>
        <v>13739.400000000001</v>
      </c>
      <c r="I12" s="17">
        <v>456.1</v>
      </c>
      <c r="J12" s="10">
        <f t="shared" si="1"/>
        <v>13683</v>
      </c>
      <c r="K12" s="10">
        <f t="shared" si="3"/>
        <v>452.90666666666669</v>
      </c>
      <c r="L12" s="8">
        <f t="shared" si="4"/>
        <v>7.220590926885075</v>
      </c>
      <c r="M12" s="11">
        <f t="shared" si="5"/>
        <v>1.5942779071961274E-2</v>
      </c>
      <c r="N12" s="12">
        <f t="shared" si="6"/>
        <v>13587.300000000001</v>
      </c>
    </row>
    <row r="13" spans="1:14" s="6" customFormat="1" ht="25.5">
      <c r="A13" s="20">
        <v>8</v>
      </c>
      <c r="B13" s="23" t="s">
        <v>29</v>
      </c>
      <c r="C13" s="21" t="s">
        <v>12</v>
      </c>
      <c r="D13" s="19">
        <v>100</v>
      </c>
      <c r="E13" s="17">
        <v>360.66</v>
      </c>
      <c r="F13" s="10">
        <f t="shared" si="2"/>
        <v>36066</v>
      </c>
      <c r="G13" s="17">
        <v>371.48</v>
      </c>
      <c r="H13" s="10">
        <f t="shared" si="0"/>
        <v>37148</v>
      </c>
      <c r="I13" s="17">
        <v>369.9</v>
      </c>
      <c r="J13" s="10">
        <f t="shared" si="1"/>
        <v>36990</v>
      </c>
      <c r="K13" s="10">
        <f t="shared" si="3"/>
        <v>367.34666666666664</v>
      </c>
      <c r="L13" s="8">
        <f t="shared" si="4"/>
        <v>5.8444617659221771</v>
      </c>
      <c r="M13" s="11">
        <f t="shared" si="5"/>
        <v>1.5909935481258877E-2</v>
      </c>
      <c r="N13" s="12">
        <f t="shared" si="6"/>
        <v>36735</v>
      </c>
    </row>
    <row r="14" spans="1:14" s="6" customFormat="1">
      <c r="A14" s="20">
        <v>9</v>
      </c>
      <c r="B14" s="23" t="s">
        <v>30</v>
      </c>
      <c r="C14" s="21" t="s">
        <v>12</v>
      </c>
      <c r="D14" s="19">
        <v>40</v>
      </c>
      <c r="E14" s="17">
        <v>65.209999999999994</v>
      </c>
      <c r="F14" s="10">
        <f t="shared" si="2"/>
        <v>2608.3999999999996</v>
      </c>
      <c r="G14" s="17">
        <v>67.17</v>
      </c>
      <c r="H14" s="10">
        <f t="shared" si="0"/>
        <v>2686.8</v>
      </c>
      <c r="I14" s="17">
        <v>66.900000000000006</v>
      </c>
      <c r="J14" s="10">
        <f t="shared" si="1"/>
        <v>2676</v>
      </c>
      <c r="K14" s="10">
        <f t="shared" si="3"/>
        <v>66.426666666666662</v>
      </c>
      <c r="L14" s="8">
        <f t="shared" si="4"/>
        <v>1.0622774276677425</v>
      </c>
      <c r="M14" s="11">
        <f t="shared" si="5"/>
        <v>1.5991731648952366E-2</v>
      </c>
      <c r="N14" s="12">
        <f t="shared" si="6"/>
        <v>2657.2000000000003</v>
      </c>
    </row>
    <row r="15" spans="1:14" s="6" customFormat="1" ht="25.5">
      <c r="A15" s="20">
        <v>10</v>
      </c>
      <c r="B15" s="23" t="s">
        <v>31</v>
      </c>
      <c r="C15" s="21" t="s">
        <v>12</v>
      </c>
      <c r="D15" s="19">
        <v>350</v>
      </c>
      <c r="E15" s="17">
        <v>57.46</v>
      </c>
      <c r="F15" s="10">
        <f t="shared" si="2"/>
        <v>20111</v>
      </c>
      <c r="G15" s="17">
        <v>59.18</v>
      </c>
      <c r="H15" s="10">
        <f t="shared" si="0"/>
        <v>20713</v>
      </c>
      <c r="I15" s="17">
        <v>59</v>
      </c>
      <c r="J15" s="10">
        <f t="shared" si="1"/>
        <v>20650</v>
      </c>
      <c r="K15" s="10">
        <f t="shared" si="3"/>
        <v>58.54666666666666</v>
      </c>
      <c r="L15" s="8">
        <f t="shared" si="4"/>
        <v>0.94537470525359935</v>
      </c>
      <c r="M15" s="11">
        <f t="shared" si="5"/>
        <v>1.614737027875654E-2</v>
      </c>
      <c r="N15" s="12">
        <f t="shared" si="6"/>
        <v>20492.5</v>
      </c>
    </row>
    <row r="16" spans="1:14" s="6" customFormat="1" ht="25.5">
      <c r="A16" s="20">
        <v>11</v>
      </c>
      <c r="B16" s="23" t="s">
        <v>32</v>
      </c>
      <c r="C16" s="21" t="s">
        <v>12</v>
      </c>
      <c r="D16" s="19">
        <v>3</v>
      </c>
      <c r="E16" s="17">
        <v>1655.74</v>
      </c>
      <c r="F16" s="10">
        <f t="shared" si="2"/>
        <v>4967.22</v>
      </c>
      <c r="G16" s="17">
        <v>1705.41</v>
      </c>
      <c r="H16" s="10">
        <f t="shared" si="0"/>
        <v>5116.2300000000005</v>
      </c>
      <c r="I16" s="17">
        <v>1698.2</v>
      </c>
      <c r="J16" s="10">
        <f t="shared" si="1"/>
        <v>5094.6000000000004</v>
      </c>
      <c r="K16" s="10">
        <f t="shared" si="3"/>
        <v>1686.45</v>
      </c>
      <c r="L16" s="8">
        <f t="shared" si="4"/>
        <v>26.838854297451903</v>
      </c>
      <c r="M16" s="11">
        <f t="shared" si="5"/>
        <v>1.5914408548994577E-2</v>
      </c>
      <c r="N16" s="12">
        <f t="shared" si="6"/>
        <v>5059.3500000000004</v>
      </c>
    </row>
    <row r="17" spans="1:14" s="6" customFormat="1" ht="27" customHeight="1">
      <c r="A17" s="20">
        <v>12</v>
      </c>
      <c r="B17" s="23" t="s">
        <v>33</v>
      </c>
      <c r="C17" s="21" t="s">
        <v>12</v>
      </c>
      <c r="D17" s="19">
        <v>160</v>
      </c>
      <c r="E17" s="17">
        <v>286.02</v>
      </c>
      <c r="F17" s="10">
        <f t="shared" si="2"/>
        <v>45763.199999999997</v>
      </c>
      <c r="G17" s="17">
        <v>294.60000000000002</v>
      </c>
      <c r="H17" s="10">
        <f t="shared" si="0"/>
        <v>47136</v>
      </c>
      <c r="I17" s="17">
        <v>293.39999999999998</v>
      </c>
      <c r="J17" s="10">
        <f t="shared" si="1"/>
        <v>46944</v>
      </c>
      <c r="K17" s="10">
        <f t="shared" si="3"/>
        <v>291.33999999999997</v>
      </c>
      <c r="L17" s="8">
        <f t="shared" si="4"/>
        <v>4.6461597045306773</v>
      </c>
      <c r="M17" s="11">
        <f t="shared" si="5"/>
        <v>1.5947551673407969E-2</v>
      </c>
      <c r="N17" s="12">
        <f t="shared" si="6"/>
        <v>46614.399999999994</v>
      </c>
    </row>
    <row r="18" spans="1:14" s="6" customFormat="1">
      <c r="A18" s="20">
        <v>13</v>
      </c>
      <c r="B18" s="23" t="s">
        <v>34</v>
      </c>
      <c r="C18" s="21" t="s">
        <v>12</v>
      </c>
      <c r="D18" s="19">
        <v>45</v>
      </c>
      <c r="E18" s="17">
        <v>85.87</v>
      </c>
      <c r="F18" s="10">
        <f t="shared" si="2"/>
        <v>3864.15</v>
      </c>
      <c r="G18" s="17">
        <v>88.45</v>
      </c>
      <c r="H18" s="10">
        <f t="shared" si="0"/>
        <v>3980.25</v>
      </c>
      <c r="I18" s="17">
        <v>88.1</v>
      </c>
      <c r="J18" s="10">
        <f t="shared" si="1"/>
        <v>3964.4999999999995</v>
      </c>
      <c r="K18" s="10">
        <f t="shared" si="3"/>
        <v>87.473333333333315</v>
      </c>
      <c r="L18" s="8">
        <f t="shared" si="4"/>
        <v>1.3995118196483571</v>
      </c>
      <c r="M18" s="11">
        <f t="shared" si="5"/>
        <v>1.5999296772140355E-2</v>
      </c>
      <c r="N18" s="12">
        <f t="shared" si="6"/>
        <v>3936.15</v>
      </c>
    </row>
    <row r="19" spans="1:14" s="6" customFormat="1">
      <c r="A19" s="20">
        <v>14</v>
      </c>
      <c r="B19" s="23" t="s">
        <v>35</v>
      </c>
      <c r="C19" s="21" t="s">
        <v>16</v>
      </c>
      <c r="D19" s="19">
        <v>2500</v>
      </c>
      <c r="E19" s="17">
        <v>29.25</v>
      </c>
      <c r="F19" s="10">
        <f t="shared" si="2"/>
        <v>73125</v>
      </c>
      <c r="G19" s="17">
        <v>30.13</v>
      </c>
      <c r="H19" s="10">
        <f t="shared" si="0"/>
        <v>75325</v>
      </c>
      <c r="I19" s="17">
        <v>30</v>
      </c>
      <c r="J19" s="10">
        <f t="shared" si="1"/>
        <v>75000</v>
      </c>
      <c r="K19" s="10">
        <f t="shared" si="3"/>
        <v>29.793333333333333</v>
      </c>
      <c r="L19" s="8">
        <f t="shared" si="4"/>
        <v>0.47500877184872597</v>
      </c>
      <c r="M19" s="11">
        <f t="shared" si="5"/>
        <v>1.5943458442002439E-2</v>
      </c>
      <c r="N19" s="12">
        <f t="shared" si="6"/>
        <v>74475</v>
      </c>
    </row>
    <row r="20" spans="1:14" s="6" customFormat="1">
      <c r="A20" s="20">
        <v>15</v>
      </c>
      <c r="B20" s="23" t="s">
        <v>35</v>
      </c>
      <c r="C20" s="21" t="s">
        <v>16</v>
      </c>
      <c r="D20" s="19">
        <v>2000</v>
      </c>
      <c r="E20" s="17">
        <v>10.07</v>
      </c>
      <c r="F20" s="10">
        <f t="shared" si="2"/>
        <v>20140</v>
      </c>
      <c r="G20" s="17">
        <v>10.37</v>
      </c>
      <c r="H20" s="10">
        <f t="shared" si="0"/>
        <v>20740</v>
      </c>
      <c r="I20" s="17">
        <v>10.4</v>
      </c>
      <c r="J20" s="10">
        <f t="shared" si="1"/>
        <v>20800</v>
      </c>
      <c r="K20" s="10">
        <f t="shared" si="3"/>
        <v>10.28</v>
      </c>
      <c r="L20" s="8">
        <f t="shared" si="4"/>
        <v>0.18248287590909412</v>
      </c>
      <c r="M20" s="11">
        <f t="shared" si="5"/>
        <v>1.7751252520339895E-2</v>
      </c>
      <c r="N20" s="12">
        <f t="shared" si="6"/>
        <v>20560</v>
      </c>
    </row>
    <row r="21" spans="1:14" s="6" customFormat="1">
      <c r="A21" s="20">
        <v>16</v>
      </c>
      <c r="B21" s="23" t="s">
        <v>36</v>
      </c>
      <c r="C21" s="21" t="s">
        <v>12</v>
      </c>
      <c r="D21" s="19">
        <v>5000</v>
      </c>
      <c r="E21" s="17">
        <v>2.2000000000000002</v>
      </c>
      <c r="F21" s="10">
        <f t="shared" si="2"/>
        <v>11000</v>
      </c>
      <c r="G21" s="17">
        <v>2.27</v>
      </c>
      <c r="H21" s="10">
        <f t="shared" si="0"/>
        <v>11350</v>
      </c>
      <c r="I21" s="17">
        <v>2.2999999999999998</v>
      </c>
      <c r="J21" s="10">
        <f t="shared" si="1"/>
        <v>11500</v>
      </c>
      <c r="K21" s="10">
        <f t="shared" si="3"/>
        <v>2.2566666666666668</v>
      </c>
      <c r="L21" s="8">
        <f t="shared" si="4"/>
        <v>5.1316014394455198E-2</v>
      </c>
      <c r="M21" s="11">
        <f t="shared" si="5"/>
        <v>2.273974049975858E-2</v>
      </c>
      <c r="N21" s="12">
        <f t="shared" si="6"/>
        <v>11299.999999999998</v>
      </c>
    </row>
    <row r="22" spans="1:14" s="6" customFormat="1" ht="25.5">
      <c r="A22" s="20">
        <v>17</v>
      </c>
      <c r="B22" s="23" t="s">
        <v>37</v>
      </c>
      <c r="C22" s="21" t="s">
        <v>12</v>
      </c>
      <c r="D22" s="19">
        <v>800</v>
      </c>
      <c r="E22" s="17">
        <v>86.06</v>
      </c>
      <c r="F22" s="10">
        <f t="shared" si="2"/>
        <v>68848</v>
      </c>
      <c r="G22" s="17">
        <v>88.64</v>
      </c>
      <c r="H22" s="10">
        <f t="shared" si="0"/>
        <v>70912</v>
      </c>
      <c r="I22" s="17">
        <v>88.3</v>
      </c>
      <c r="J22" s="10">
        <f t="shared" si="1"/>
        <v>70640</v>
      </c>
      <c r="K22" s="10">
        <f t="shared" si="3"/>
        <v>87.666666666666671</v>
      </c>
      <c r="L22" s="8">
        <f t="shared" si="4"/>
        <v>1.4017607974738617</v>
      </c>
      <c r="M22" s="11">
        <f t="shared" si="5"/>
        <v>1.5989666891336823E-2</v>
      </c>
      <c r="N22" s="12">
        <f t="shared" si="6"/>
        <v>70136</v>
      </c>
    </row>
    <row r="23" spans="1:14" s="6" customFormat="1">
      <c r="A23" s="20">
        <v>18</v>
      </c>
      <c r="B23" s="23" t="s">
        <v>38</v>
      </c>
      <c r="C23" s="21" t="s">
        <v>12</v>
      </c>
      <c r="D23" s="19">
        <v>1600</v>
      </c>
      <c r="E23" s="17">
        <v>9.68</v>
      </c>
      <c r="F23" s="10">
        <f t="shared" si="2"/>
        <v>15488</v>
      </c>
      <c r="G23" s="17">
        <v>9.9700000000000006</v>
      </c>
      <c r="H23" s="10">
        <f t="shared" si="0"/>
        <v>15952.000000000002</v>
      </c>
      <c r="I23" s="17">
        <v>10</v>
      </c>
      <c r="J23" s="10">
        <f t="shared" si="1"/>
        <v>16000</v>
      </c>
      <c r="K23" s="10">
        <f t="shared" si="3"/>
        <v>9.8833333333333329</v>
      </c>
      <c r="L23" s="8">
        <f t="shared" si="4"/>
        <v>0.17672954855752615</v>
      </c>
      <c r="M23" s="11">
        <f t="shared" si="5"/>
        <v>1.7881573209867739E-2</v>
      </c>
      <c r="N23" s="12">
        <f t="shared" si="6"/>
        <v>15808.000000000002</v>
      </c>
    </row>
    <row r="24" spans="1:14" s="6" customFormat="1" ht="24" customHeight="1">
      <c r="A24" s="20">
        <v>19</v>
      </c>
      <c r="B24" s="23" t="s">
        <v>39</v>
      </c>
      <c r="C24" s="21" t="s">
        <v>12</v>
      </c>
      <c r="D24" s="19">
        <v>5000</v>
      </c>
      <c r="E24" s="17">
        <v>71.209999999999994</v>
      </c>
      <c r="F24" s="10">
        <f t="shared" si="2"/>
        <v>356049.99999999994</v>
      </c>
      <c r="G24" s="17">
        <v>73.349999999999994</v>
      </c>
      <c r="H24" s="10">
        <f t="shared" si="0"/>
        <v>366750</v>
      </c>
      <c r="I24" s="17">
        <v>73.099999999999994</v>
      </c>
      <c r="J24" s="10">
        <f t="shared" si="1"/>
        <v>365500</v>
      </c>
      <c r="K24" s="10">
        <f t="shared" si="3"/>
        <v>72.553333333333327</v>
      </c>
      <c r="L24" s="8">
        <f t="shared" si="4"/>
        <v>1.1700569786691934</v>
      </c>
      <c r="M24" s="11">
        <f t="shared" si="5"/>
        <v>1.6126853514690714E-2</v>
      </c>
      <c r="N24" s="12">
        <f t="shared" si="6"/>
        <v>362750</v>
      </c>
    </row>
    <row r="25" spans="1:14" s="6" customFormat="1">
      <c r="A25" s="20">
        <v>20</v>
      </c>
      <c r="B25" s="23" t="s">
        <v>40</v>
      </c>
      <c r="C25" s="21" t="s">
        <v>12</v>
      </c>
      <c r="D25" s="19">
        <v>60</v>
      </c>
      <c r="E25" s="17">
        <v>133.88</v>
      </c>
      <c r="F25" s="10">
        <f t="shared" si="2"/>
        <v>8032.7999999999993</v>
      </c>
      <c r="G25" s="17">
        <v>137.9</v>
      </c>
      <c r="H25" s="10">
        <f t="shared" si="0"/>
        <v>8274</v>
      </c>
      <c r="I25" s="17">
        <v>137.4</v>
      </c>
      <c r="J25" s="10">
        <f t="shared" si="1"/>
        <v>8244</v>
      </c>
      <c r="K25" s="10">
        <f t="shared" si="3"/>
        <v>136.39333333333332</v>
      </c>
      <c r="L25" s="8">
        <f t="shared" si="4"/>
        <v>2.1909206588421597</v>
      </c>
      <c r="M25" s="11">
        <f t="shared" si="5"/>
        <v>1.6063253278572949E-2</v>
      </c>
      <c r="N25" s="12">
        <f t="shared" si="6"/>
        <v>8183.4</v>
      </c>
    </row>
    <row r="26" spans="1:14" s="6" customFormat="1">
      <c r="A26" s="20">
        <v>21</v>
      </c>
      <c r="B26" s="23" t="s">
        <v>41</v>
      </c>
      <c r="C26" s="21" t="s">
        <v>12</v>
      </c>
      <c r="D26" s="19">
        <v>65</v>
      </c>
      <c r="E26" s="17">
        <v>143.77000000000001</v>
      </c>
      <c r="F26" s="10">
        <f t="shared" si="2"/>
        <v>9345.0500000000011</v>
      </c>
      <c r="G26" s="17">
        <v>148.08000000000001</v>
      </c>
      <c r="H26" s="10">
        <f t="shared" si="0"/>
        <v>9625.2000000000007</v>
      </c>
      <c r="I26" s="17">
        <v>147.5</v>
      </c>
      <c r="J26" s="10">
        <f t="shared" si="1"/>
        <v>9587.5</v>
      </c>
      <c r="K26" s="10">
        <f t="shared" si="3"/>
        <v>146.45000000000002</v>
      </c>
      <c r="L26" s="8">
        <f t="shared" si="4"/>
        <v>2.3389955108986196</v>
      </c>
      <c r="M26" s="11">
        <f t="shared" si="5"/>
        <v>1.5971290617266092E-2</v>
      </c>
      <c r="N26" s="12">
        <f t="shared" si="6"/>
        <v>9519.25</v>
      </c>
    </row>
    <row r="27" spans="1:14" s="6" customFormat="1">
      <c r="A27" s="20">
        <v>22</v>
      </c>
      <c r="B27" s="23" t="s">
        <v>42</v>
      </c>
      <c r="C27" s="21" t="s">
        <v>12</v>
      </c>
      <c r="D27" s="19">
        <v>1500</v>
      </c>
      <c r="E27" s="17">
        <v>158.02000000000001</v>
      </c>
      <c r="F27" s="10">
        <f t="shared" si="2"/>
        <v>237030.00000000003</v>
      </c>
      <c r="G27" s="17">
        <v>162.76</v>
      </c>
      <c r="H27" s="10">
        <f t="shared" si="0"/>
        <v>244140</v>
      </c>
      <c r="I27" s="17">
        <v>162.1</v>
      </c>
      <c r="J27" s="10">
        <f t="shared" si="1"/>
        <v>243150</v>
      </c>
      <c r="K27" s="10">
        <f t="shared" si="3"/>
        <v>160.96</v>
      </c>
      <c r="L27" s="8">
        <f t="shared" si="4"/>
        <v>2.5674111474415273</v>
      </c>
      <c r="M27" s="11">
        <f t="shared" si="5"/>
        <v>1.595061597565561E-2</v>
      </c>
      <c r="N27" s="12">
        <f t="shared" si="6"/>
        <v>241440</v>
      </c>
    </row>
    <row r="28" spans="1:14" s="6" customFormat="1" ht="25.5">
      <c r="A28" s="20">
        <v>23</v>
      </c>
      <c r="B28" s="23" t="s">
        <v>43</v>
      </c>
      <c r="C28" s="21" t="s">
        <v>12</v>
      </c>
      <c r="D28" s="19">
        <v>1000</v>
      </c>
      <c r="E28" s="17">
        <v>46.85</v>
      </c>
      <c r="F28" s="10">
        <f t="shared" si="2"/>
        <v>46850</v>
      </c>
      <c r="G28" s="17">
        <v>48.26</v>
      </c>
      <c r="H28" s="10">
        <f t="shared" si="0"/>
        <v>48260</v>
      </c>
      <c r="I28" s="17">
        <v>48.1</v>
      </c>
      <c r="J28" s="10">
        <f t="shared" si="1"/>
        <v>48100</v>
      </c>
      <c r="K28" s="10">
        <f t="shared" si="3"/>
        <v>47.736666666666672</v>
      </c>
      <c r="L28" s="8">
        <f t="shared" si="4"/>
        <v>0.77203195097982025</v>
      </c>
      <c r="M28" s="11">
        <f t="shared" si="5"/>
        <v>1.6172724341452834E-2</v>
      </c>
      <c r="N28" s="12">
        <f t="shared" si="6"/>
        <v>47740</v>
      </c>
    </row>
    <row r="29" spans="1:14" s="6" customFormat="1">
      <c r="A29" s="20">
        <v>24</v>
      </c>
      <c r="B29" s="23" t="s">
        <v>44</v>
      </c>
      <c r="C29" s="21" t="s">
        <v>12</v>
      </c>
      <c r="D29" s="19">
        <v>1000</v>
      </c>
      <c r="E29" s="17">
        <v>4.82</v>
      </c>
      <c r="F29" s="10">
        <f t="shared" si="2"/>
        <v>4820</v>
      </c>
      <c r="G29" s="17">
        <v>4.96</v>
      </c>
      <c r="H29" s="10">
        <f t="shared" si="0"/>
        <v>4960</v>
      </c>
      <c r="I29" s="17">
        <v>5</v>
      </c>
      <c r="J29" s="10">
        <f t="shared" si="1"/>
        <v>5000</v>
      </c>
      <c r="K29" s="10">
        <f t="shared" si="3"/>
        <v>4.9266666666666667</v>
      </c>
      <c r="L29" s="8">
        <f t="shared" si="4"/>
        <v>9.4516312525042265E-2</v>
      </c>
      <c r="M29" s="11">
        <f t="shared" si="5"/>
        <v>1.9184637183702759E-2</v>
      </c>
      <c r="N29" s="12">
        <f t="shared" si="6"/>
        <v>4930</v>
      </c>
    </row>
    <row r="30" spans="1:14" s="6" customFormat="1">
      <c r="A30" s="20">
        <v>25</v>
      </c>
      <c r="B30" s="23" t="s">
        <v>45</v>
      </c>
      <c r="C30" s="21" t="s">
        <v>12</v>
      </c>
      <c r="D30" s="19">
        <v>80</v>
      </c>
      <c r="E30" s="17">
        <v>154.32</v>
      </c>
      <c r="F30" s="10">
        <f t="shared" si="2"/>
        <v>12345.599999999999</v>
      </c>
      <c r="G30" s="17">
        <v>158.94999999999999</v>
      </c>
      <c r="H30" s="10">
        <f t="shared" si="0"/>
        <v>12716</v>
      </c>
      <c r="I30" s="17">
        <v>158.30000000000001</v>
      </c>
      <c r="J30" s="10">
        <f t="shared" si="1"/>
        <v>12664</v>
      </c>
      <c r="K30" s="10">
        <f t="shared" si="3"/>
        <v>157.19</v>
      </c>
      <c r="L30" s="8">
        <f t="shared" si="4"/>
        <v>2.5066511524348143</v>
      </c>
      <c r="M30" s="11">
        <f t="shared" si="5"/>
        <v>1.5946632434854724E-2</v>
      </c>
      <c r="N30" s="12">
        <f t="shared" si="6"/>
        <v>12575.2</v>
      </c>
    </row>
    <row r="31" spans="1:14" s="6" customFormat="1" ht="25.5">
      <c r="A31" s="20">
        <v>26</v>
      </c>
      <c r="B31" s="23" t="s">
        <v>46</v>
      </c>
      <c r="C31" s="21" t="s">
        <v>12</v>
      </c>
      <c r="D31" s="19">
        <v>400</v>
      </c>
      <c r="E31" s="17">
        <v>311.55</v>
      </c>
      <c r="F31" s="10">
        <f t="shared" si="2"/>
        <v>124620</v>
      </c>
      <c r="G31" s="17">
        <v>320.89999999999998</v>
      </c>
      <c r="H31" s="10">
        <f t="shared" si="0"/>
        <v>128359.99999999999</v>
      </c>
      <c r="I31" s="17">
        <v>319.60000000000002</v>
      </c>
      <c r="J31" s="10">
        <f t="shared" si="1"/>
        <v>127840.00000000001</v>
      </c>
      <c r="K31" s="10">
        <f t="shared" si="3"/>
        <v>317.35000000000002</v>
      </c>
      <c r="L31" s="8">
        <f t="shared" si="4"/>
        <v>5.0648297108557756</v>
      </c>
      <c r="M31" s="11">
        <f>L31/K31</f>
        <v>1.5959759605658659E-2</v>
      </c>
      <c r="N31" s="12">
        <f t="shared" si="6"/>
        <v>126940.00000000001</v>
      </c>
    </row>
    <row r="32" spans="1:14" s="6" customFormat="1" ht="63.75">
      <c r="A32" s="20">
        <v>27</v>
      </c>
      <c r="B32" s="23" t="s">
        <v>47</v>
      </c>
      <c r="C32" s="21" t="s">
        <v>12</v>
      </c>
      <c r="D32" s="19">
        <v>80</v>
      </c>
      <c r="E32" s="17">
        <v>865.94</v>
      </c>
      <c r="F32" s="10">
        <f t="shared" si="2"/>
        <v>69275.200000000012</v>
      </c>
      <c r="G32" s="17">
        <v>891.92</v>
      </c>
      <c r="H32" s="10">
        <f t="shared" si="0"/>
        <v>71353.599999999991</v>
      </c>
      <c r="I32" s="17">
        <v>888.2</v>
      </c>
      <c r="J32" s="10">
        <f t="shared" si="1"/>
        <v>71056</v>
      </c>
      <c r="K32" s="10">
        <f t="shared" si="3"/>
        <v>882.0200000000001</v>
      </c>
      <c r="L32" s="8">
        <f t="shared" si="4"/>
        <v>14.049355857115456</v>
      </c>
      <c r="M32" s="11">
        <f>L32/K32</f>
        <v>1.5928613701634266E-2</v>
      </c>
      <c r="N32" s="12">
        <f t="shared" si="6"/>
        <v>70561.600000000006</v>
      </c>
    </row>
    <row r="33" spans="1:14" s="6" customFormat="1" ht="38.25">
      <c r="A33" s="20">
        <v>28</v>
      </c>
      <c r="B33" s="23" t="s">
        <v>48</v>
      </c>
      <c r="C33" s="21" t="s">
        <v>16</v>
      </c>
      <c r="D33" s="19">
        <v>500</v>
      </c>
      <c r="E33" s="17">
        <v>64.8</v>
      </c>
      <c r="F33" s="10">
        <f t="shared" si="2"/>
        <v>32400</v>
      </c>
      <c r="G33" s="17">
        <v>66.739999999999995</v>
      </c>
      <c r="H33" s="10">
        <f t="shared" si="0"/>
        <v>33370</v>
      </c>
      <c r="I33" s="17">
        <v>66.5</v>
      </c>
      <c r="J33" s="10">
        <f t="shared" si="1"/>
        <v>33250</v>
      </c>
      <c r="K33" s="10">
        <f t="shared" si="3"/>
        <v>66.013333333333335</v>
      </c>
      <c r="L33" s="8">
        <f t="shared" si="4"/>
        <v>1.0576073625562983</v>
      </c>
      <c r="M33" s="11">
        <f>L33/K33</f>
        <v>1.6021117388754266E-2</v>
      </c>
      <c r="N33" s="12">
        <f t="shared" si="6"/>
        <v>33005</v>
      </c>
    </row>
    <row r="34" spans="1:14" ht="51">
      <c r="A34" s="20">
        <v>29</v>
      </c>
      <c r="B34" s="23" t="s">
        <v>49</v>
      </c>
      <c r="C34" s="21" t="s">
        <v>12</v>
      </c>
      <c r="D34" s="19">
        <v>120</v>
      </c>
      <c r="E34" s="17">
        <v>74.62</v>
      </c>
      <c r="F34" s="10">
        <f t="shared" si="2"/>
        <v>8954.4000000000015</v>
      </c>
      <c r="G34" s="17">
        <v>76.86</v>
      </c>
      <c r="H34" s="10">
        <f t="shared" si="0"/>
        <v>9223.2000000000007</v>
      </c>
      <c r="I34" s="17">
        <v>76.599999999999994</v>
      </c>
      <c r="J34" s="10">
        <f t="shared" si="1"/>
        <v>9192</v>
      </c>
      <c r="K34" s="10">
        <f t="shared" si="3"/>
        <v>76.026666666666671</v>
      </c>
      <c r="L34" s="8">
        <f t="shared" si="4"/>
        <v>1.2251258438759651</v>
      </c>
      <c r="M34" s="11">
        <f>L34/K34</f>
        <v>1.6114422709697891E-2</v>
      </c>
      <c r="N34" s="12">
        <f t="shared" si="6"/>
        <v>9123.6</v>
      </c>
    </row>
    <row r="35" spans="1:14">
      <c r="A35" s="13"/>
      <c r="B35" s="22" t="s">
        <v>10</v>
      </c>
      <c r="C35" s="14"/>
      <c r="D35" s="15"/>
      <c r="E35" s="16"/>
      <c r="F35" s="16">
        <f>SUM(F6:F34)</f>
        <v>1574567.57</v>
      </c>
      <c r="G35" s="16"/>
      <c r="H35" s="16">
        <f>SUM(H6:H34)</f>
        <v>1621840.48</v>
      </c>
      <c r="I35" s="16"/>
      <c r="J35" s="16">
        <f>SUM(J6:J34)</f>
        <v>1616006.6</v>
      </c>
      <c r="K35" s="16"/>
      <c r="L35" s="16"/>
      <c r="M35" s="16"/>
      <c r="N35" s="16">
        <f>SUM(N6:N34)</f>
        <v>1604134.4000000001</v>
      </c>
    </row>
    <row r="39" spans="1:14" ht="15.75">
      <c r="A39" s="7"/>
      <c r="B39" s="28" t="s">
        <v>21</v>
      </c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</row>
  </sheetData>
  <mergeCells count="16">
    <mergeCell ref="A1:N1"/>
    <mergeCell ref="B39:N39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2022-09-29T08:27:17Z</cp:lastPrinted>
  <dcterms:created xsi:type="dcterms:W3CDTF">2018-12-14T15:08:00Z</dcterms:created>
  <dcterms:modified xsi:type="dcterms:W3CDTF">2022-11-09T05:59:07Z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