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88" windowWidth="15120" windowHeight="7836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G46" i="3" l="1"/>
  <c r="F46" i="3"/>
  <c r="H46" i="3" l="1"/>
  <c r="J24" i="3"/>
  <c r="J16" i="3"/>
  <c r="J18" i="3"/>
  <c r="I35" i="3"/>
  <c r="J32" i="3"/>
  <c r="J12" i="3"/>
  <c r="J36" i="3"/>
  <c r="J14" i="3"/>
  <c r="I42" i="3"/>
  <c r="J40" i="3"/>
  <c r="I39" i="3"/>
  <c r="J22" i="3"/>
  <c r="J20" i="3"/>
  <c r="M42" i="3" l="1"/>
  <c r="M39" i="3"/>
  <c r="I36" i="3"/>
  <c r="K36" i="3" s="1"/>
  <c r="M35" i="3"/>
  <c r="J45" i="3"/>
  <c r="I44" i="3"/>
  <c r="M44" i="3" s="1"/>
  <c r="J35" i="3"/>
  <c r="K35" i="3" s="1"/>
  <c r="J28" i="3"/>
  <c r="I40" i="3"/>
  <c r="J39" i="3"/>
  <c r="K39" i="3" s="1"/>
  <c r="J26" i="3"/>
  <c r="J31" i="3"/>
  <c r="J27" i="3"/>
  <c r="J23" i="3"/>
  <c r="J30" i="3"/>
  <c r="I26" i="3"/>
  <c r="I30" i="3"/>
  <c r="I23" i="3"/>
  <c r="J25" i="3"/>
  <c r="I27" i="3"/>
  <c r="J29" i="3"/>
  <c r="I31" i="3"/>
  <c r="I34" i="3"/>
  <c r="I38" i="3"/>
  <c r="J42" i="3"/>
  <c r="K42" i="3" s="1"/>
  <c r="J44" i="3"/>
  <c r="I9" i="3"/>
  <c r="I10" i="3"/>
  <c r="I17" i="3"/>
  <c r="I19" i="3"/>
  <c r="I24" i="3"/>
  <c r="I28" i="3"/>
  <c r="I32" i="3"/>
  <c r="I33" i="3"/>
  <c r="J34" i="3"/>
  <c r="I37" i="3"/>
  <c r="J38" i="3"/>
  <c r="I41" i="3"/>
  <c r="I43" i="3"/>
  <c r="M43" i="3" s="1"/>
  <c r="I45" i="3"/>
  <c r="M45" i="3" s="1"/>
  <c r="J9" i="3"/>
  <c r="J10" i="3"/>
  <c r="I12" i="3"/>
  <c r="I14" i="3"/>
  <c r="I16" i="3"/>
  <c r="I18" i="3"/>
  <c r="I20" i="3"/>
  <c r="I22" i="3"/>
  <c r="I25" i="3"/>
  <c r="I29" i="3"/>
  <c r="J33" i="3"/>
  <c r="J37" i="3"/>
  <c r="J41" i="3"/>
  <c r="J43" i="3"/>
  <c r="K44" i="3" l="1"/>
  <c r="M40" i="3"/>
  <c r="M41" i="3"/>
  <c r="M38" i="3"/>
  <c r="M37" i="3"/>
  <c r="M36" i="3"/>
  <c r="M34" i="3"/>
  <c r="M33" i="3"/>
  <c r="M30" i="3"/>
  <c r="M31" i="3"/>
  <c r="M32" i="3"/>
  <c r="M29" i="3"/>
  <c r="M28" i="3"/>
  <c r="M27" i="3"/>
  <c r="M24" i="3"/>
  <c r="M25" i="3"/>
  <c r="M26" i="3"/>
  <c r="M23" i="3"/>
  <c r="M22" i="3"/>
  <c r="M18" i="3"/>
  <c r="M19" i="3"/>
  <c r="M20" i="3"/>
  <c r="M16" i="3"/>
  <c r="M17" i="3"/>
  <c r="M14" i="3"/>
  <c r="M12" i="3"/>
  <c r="M10" i="3"/>
  <c r="M9" i="3"/>
  <c r="K9" i="3"/>
  <c r="K34" i="3"/>
  <c r="K41" i="3"/>
  <c r="K10" i="3"/>
  <c r="K38" i="3"/>
  <c r="K40" i="3"/>
  <c r="K33" i="3"/>
  <c r="K32" i="3"/>
  <c r="K27" i="3"/>
  <c r="K25" i="3"/>
  <c r="K24" i="3"/>
  <c r="K14" i="3"/>
  <c r="K22" i="3"/>
  <c r="J19" i="3"/>
  <c r="K19" i="3" s="1"/>
  <c r="J15" i="3"/>
  <c r="I11" i="3"/>
  <c r="K30" i="3"/>
  <c r="K12" i="3"/>
  <c r="J11" i="3"/>
  <c r="K29" i="3"/>
  <c r="I15" i="3"/>
  <c r="K28" i="3"/>
  <c r="K20" i="3"/>
  <c r="K31" i="3"/>
  <c r="K26" i="3"/>
  <c r="K43" i="3"/>
  <c r="K37" i="3"/>
  <c r="J21" i="3"/>
  <c r="J17" i="3"/>
  <c r="K17" i="3" s="1"/>
  <c r="J13" i="3"/>
  <c r="I21" i="3"/>
  <c r="I13" i="3"/>
  <c r="K45" i="3"/>
  <c r="K23" i="3"/>
  <c r="K18" i="3"/>
  <c r="K16" i="3"/>
  <c r="M21" i="3" l="1"/>
  <c r="M15" i="3"/>
  <c r="M13" i="3"/>
  <c r="M11" i="3"/>
  <c r="K11" i="3"/>
  <c r="K13" i="3"/>
  <c r="K21" i="3"/>
  <c r="J46" i="3"/>
  <c r="I46" i="3"/>
  <c r="K15" i="3"/>
  <c r="M46" i="3" l="1"/>
  <c r="K46" i="3"/>
</calcChain>
</file>

<file path=xl/sharedStrings.xml><?xml version="1.0" encoding="utf-8"?>
<sst xmlns="http://schemas.openxmlformats.org/spreadsheetml/2006/main" count="179" uniqueCount="49">
  <si>
    <t>Средняя</t>
  </si>
  <si>
    <t>Коммерческое предложение № 1</t>
  </si>
  <si>
    <t>Коммерческое предложение № 2</t>
  </si>
  <si>
    <t>Коммерческое предложение № 3</t>
  </si>
  <si>
    <t>Однородный</t>
  </si>
  <si>
    <t>Среднее квадратичное отклонение (Q)</t>
  </si>
  <si>
    <t>Коэффицент вариации (V)</t>
  </si>
  <si>
    <t>Однородность (V&lt;33%)/неоднородность значений выявленных цен (V&gt;33%)</t>
  </si>
  <si>
    <t>Ф.И.О. и должность лица, получившего указанные сведения:</t>
  </si>
  <si>
    <t xml:space="preserve">Начальная (максимальная) цена договора </t>
  </si>
  <si>
    <t>Таблица расчета начальной (максимальной) цены договора</t>
  </si>
  <si>
    <t>Наименование услуги</t>
  </si>
  <si>
    <t>Основнаые характеристики</t>
  </si>
  <si>
    <t>Единица тарифа</t>
  </si>
  <si>
    <t>Единичные цены (тарифы)</t>
  </si>
  <si>
    <t>Источники информации</t>
  </si>
  <si>
    <t>в соответствии с Техническим заданием</t>
  </si>
  <si>
    <t>№1</t>
  </si>
  <si>
    <t>№2</t>
  </si>
  <si>
    <t>№3</t>
  </si>
  <si>
    <t>Количество</t>
  </si>
  <si>
    <t>Итого начальная (максимальная) цена</t>
  </si>
  <si>
    <t>Подпись___________________/_________________/</t>
  </si>
  <si>
    <t>Дата составления таблицы __________________________</t>
  </si>
  <si>
    <t>Оказание услуг связанных с организацией участия в открытом фестивале киберспорта Московской области</t>
  </si>
  <si>
    <t xml:space="preserve">Режиссёрско-постановочная группа (8 человек с опытом работы на массовых мероприятиях). Режиссерско-постановочная группа должна включать в состав: главного режиссера, режиссера постановщика, художника-постановщика, заведующего постановочной частью, художника по костюмам, художника по свету, сценариста и помощников режиссера. </t>
  </si>
  <si>
    <t xml:space="preserve">Онлайн ведущий (1 чел., не менее 10 часов, с опытом проведения фестивалей не менее 1 года). </t>
  </si>
  <si>
    <t>Проведение рекламных мероприятий направленных на освещение событий относящихся к проведению фестиваля. Разработка и проведение рекламной компании для продвижения фестиваля в рунете, разработка рекламных баннеров и написание текстов для рекламных площадок.</t>
  </si>
  <si>
    <t>Разработка и создание видеоконтента (создание не менее 2 тематических видеороликов хронометражом не менее 5-ти минут и мини-роликов для вставок в прямой эфир, разработка графического контента для сайта). Концепция и сценарии по согласованию с Заказчиком.</t>
  </si>
  <si>
    <t>Предоставление комплекта светового оборудования. Все оборудование должно быть совместимым и соответствовать концепции светового оформления и месту проведения мероприятия.</t>
  </si>
  <si>
    <t xml:space="preserve">Комментатор (4 чел., не менее 10 часов каждый, с опытом работы на спортивных и массовых мероприятиях не менее 1 года). </t>
  </si>
  <si>
    <t>Компьютер с гарнитурой (системный блок; монитор: размер экрана не менее 23,5"; мышь - интерфейс USB; клавиатура - интерфейс USB; изоляция, подложки, провода).</t>
  </si>
  <si>
    <t>Игровой стол (ширина: не менее 150 см.; материал: ЛДСП или эквивалент).</t>
  </si>
  <si>
    <t>Игровое кресло (размер: высота не менее 115 см., ширина не менее 50 см., глубина не менее 45 см.).</t>
  </si>
  <si>
    <t>Технический персонал по сопровождению, установке и  настройке оборудования (не менее 3-х человек, не менее 10 часов каждый: подключение компьютеров в единую локальную сеть, тестирование работы компьютеров, подключение стримерских компьютеров к игровой комнате (матчу)), поддержка серверов).</t>
  </si>
  <si>
    <t>Стримминг (он-лайн интернет трансляция отборочного и основного этапа соревнований, не менее 4-х чел. (стримеров) не менее 10 часов каждый, с опытом проведения стрима и необходимым оборудованием.</t>
  </si>
  <si>
    <t>Организация и обеспечение работы судейской группы (не менее 8 чел., не менее 10 часов каждый). Работа судейской группы в соответствии с соревновательной частью мероприятия.</t>
  </si>
  <si>
    <t>Кубок наградной (разработка индивидуального макета в соответствии с тематикой мероприятия; материал кубка: сталь, пластик, высота не менее 70 см., нанесение информации: лазерная гравировка). Макет по согласованию с Заказчиком.</t>
  </si>
  <si>
    <t xml:space="preserve">Врачебная общепрофильная выездная бригада скорой медицинской помощи. Медицинский персонал должен иметь действующие сертификаты. </t>
  </si>
  <si>
    <t xml:space="preserve">Медицинский работник (фельдшер с опытом работы на спортивных и физкультурных мероприятиях). </t>
  </si>
  <si>
    <t>Автотранспорт для перевозки, инвентаря, оборудования и материалов с услугой погрузки/разгрузки.</t>
  </si>
  <si>
    <t>усл.</t>
  </si>
  <si>
    <t>компл.</t>
  </si>
  <si>
    <t>шт.</t>
  </si>
  <si>
    <t>1</t>
  </si>
  <si>
    <t>маш/час</t>
  </si>
  <si>
    <t>1/12</t>
  </si>
  <si>
    <t>чел/час</t>
  </si>
  <si>
    <t>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</si>
</sst>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2" fontId="2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17" xfId="0" applyFont="1" applyFill="1" applyBorder="1" applyAlignment="1">
      <alignment wrapText="1"/>
    </xf>
    <xf numFmtId="0" fontId="5" fillId="0" borderId="18" xfId="0" applyFont="1" applyFill="1" applyBorder="1" applyAlignment="1">
      <alignment wrapText="1"/>
    </xf>
    <xf numFmtId="0" fontId="5" fillId="0" borderId="19" xfId="0" applyFont="1" applyFill="1" applyBorder="1" applyAlignment="1">
      <alignment wrapText="1"/>
    </xf>
    <xf numFmtId="0" fontId="5" fillId="0" borderId="15" xfId="0" applyFont="1" applyFill="1" applyBorder="1" applyAlignment="1">
      <alignment wrapText="1"/>
    </xf>
    <xf numFmtId="0" fontId="5" fillId="0" borderId="16" xfId="0" applyFont="1" applyFill="1" applyBorder="1" applyAlignment="1">
      <alignment wrapText="1"/>
    </xf>
    <xf numFmtId="0" fontId="5" fillId="0" borderId="20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1" fontId="2" fillId="0" borderId="1" xfId="0" applyNumberFormat="1" applyFont="1" applyFill="1" applyBorder="1" applyAlignment="1">
      <alignment vertical="center" wrapText="1"/>
    </xf>
    <xf numFmtId="1" fontId="5" fillId="0" borderId="18" xfId="0" applyNumberFormat="1" applyFont="1" applyFill="1" applyBorder="1" applyAlignment="1">
      <alignment wrapText="1"/>
    </xf>
    <xf numFmtId="1" fontId="5" fillId="0" borderId="16" xfId="0" applyNumberFormat="1" applyFont="1" applyFill="1" applyBorder="1" applyAlignment="1">
      <alignment wrapText="1"/>
    </xf>
    <xf numFmtId="1" fontId="5" fillId="0" borderId="3" xfId="0" applyNumberFormat="1" applyFont="1" applyFill="1" applyBorder="1" applyAlignment="1">
      <alignment wrapText="1"/>
    </xf>
    <xf numFmtId="0" fontId="4" fillId="0" borderId="3" xfId="0" applyFont="1" applyFill="1" applyBorder="1" applyAlignment="1"/>
    <xf numFmtId="4" fontId="3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Border="1"/>
    <xf numFmtId="0" fontId="5" fillId="0" borderId="0" xfId="0" applyFont="1" applyFill="1" applyBorder="1"/>
    <xf numFmtId="0" fontId="5" fillId="0" borderId="11" xfId="0" applyFont="1" applyFill="1" applyBorder="1"/>
    <xf numFmtId="4" fontId="5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/>
    <xf numFmtId="4" fontId="5" fillId="0" borderId="3" xfId="0" applyNumberFormat="1" applyFont="1" applyFill="1" applyBorder="1" applyAlignment="1">
      <alignment wrapText="1"/>
    </xf>
    <xf numFmtId="4" fontId="5" fillId="0" borderId="18" xfId="0" applyNumberFormat="1" applyFont="1" applyFill="1" applyBorder="1" applyAlignment="1">
      <alignment wrapText="1"/>
    </xf>
    <xf numFmtId="4" fontId="5" fillId="0" borderId="16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wrapText="1"/>
    </xf>
    <xf numFmtId="0" fontId="4" fillId="0" borderId="2" xfId="0" applyFont="1" applyFill="1" applyBorder="1" applyAlignment="1"/>
    <xf numFmtId="1" fontId="4" fillId="0" borderId="3" xfId="0" applyNumberFormat="1" applyFont="1" applyFill="1" applyBorder="1" applyAlignment="1"/>
    <xf numFmtId="0" fontId="4" fillId="0" borderId="8" xfId="0" applyFont="1" applyFill="1" applyBorder="1" applyAlignment="1"/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/>
    <xf numFmtId="4" fontId="2" fillId="0" borderId="0" xfId="0" applyNumberFormat="1" applyFont="1" applyFill="1" applyBorder="1"/>
    <xf numFmtId="0" fontId="2" fillId="0" borderId="9" xfId="0" applyFont="1" applyFill="1" applyBorder="1"/>
    <xf numFmtId="1" fontId="5" fillId="0" borderId="0" xfId="0" applyNumberFormat="1" applyFont="1" applyFill="1" applyBorder="1"/>
    <xf numFmtId="0" fontId="5" fillId="0" borderId="9" xfId="0" applyFont="1" applyFill="1" applyBorder="1"/>
    <xf numFmtId="0" fontId="2" fillId="0" borderId="6" xfId="0" applyFont="1" applyFill="1" applyBorder="1"/>
    <xf numFmtId="0" fontId="2" fillId="0" borderId="10" xfId="0" applyFont="1" applyFill="1" applyBorder="1" applyAlignment="1"/>
    <xf numFmtId="1" fontId="5" fillId="0" borderId="11" xfId="0" applyNumberFormat="1" applyFont="1" applyFill="1" applyBorder="1"/>
    <xf numFmtId="4" fontId="5" fillId="0" borderId="11" xfId="0" applyNumberFormat="1" applyFont="1" applyFill="1" applyBorder="1"/>
    <xf numFmtId="0" fontId="5" fillId="0" borderId="12" xfId="0" applyFont="1" applyFill="1" applyBorder="1"/>
    <xf numFmtId="0" fontId="2" fillId="0" borderId="0" xfId="0" applyFont="1" applyFill="1"/>
    <xf numFmtId="1" fontId="5" fillId="0" borderId="0" xfId="0" applyNumberFormat="1" applyFont="1" applyFill="1"/>
    <xf numFmtId="4" fontId="5" fillId="0" borderId="0" xfId="0" applyNumberFormat="1" applyFont="1" applyFill="1"/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justify" wrapText="1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center"/>
    </xf>
    <xf numFmtId="0" fontId="0" fillId="0" borderId="22" xfId="0" applyFill="1" applyBorder="1"/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topLeftCell="A40" zoomScale="50" zoomScaleNormal="50" workbookViewId="0">
      <selection activeCell="I44" sqref="I44"/>
    </sheetView>
  </sheetViews>
  <sheetFormatPr defaultColWidth="9.109375" defaultRowHeight="18" x14ac:dyDescent="0.35"/>
  <cols>
    <col min="1" max="1" width="4.33203125" style="7" customWidth="1"/>
    <col min="2" max="2" width="54.44140625" style="7" customWidth="1"/>
    <col min="3" max="3" width="22.109375" style="7" customWidth="1"/>
    <col min="4" max="4" width="10.5546875" style="7" customWidth="1"/>
    <col min="5" max="5" width="10.88671875" style="67" customWidth="1"/>
    <col min="6" max="7" width="19" style="7" customWidth="1"/>
    <col min="8" max="8" width="19" style="68" customWidth="1"/>
    <col min="9" max="12" width="19.5546875" style="7" customWidth="1"/>
    <col min="13" max="13" width="24.44140625" style="7" customWidth="1"/>
    <col min="14" max="14" width="13.109375" style="26" customWidth="1"/>
    <col min="15" max="16384" width="9.109375" style="7"/>
  </cols>
  <sheetData>
    <row r="1" spans="1:13" ht="22.5" customHeight="1" x14ac:dyDescent="0.35">
      <c r="A1" s="4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39.6" customHeight="1" x14ac:dyDescent="0.35">
      <c r="A2" s="40"/>
      <c r="B2" s="81" t="s">
        <v>10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 ht="22.95" customHeight="1" thickBot="1" x14ac:dyDescent="0.4">
      <c r="A3" s="82" t="s">
        <v>24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ht="47.25" customHeight="1" x14ac:dyDescent="0.35">
      <c r="A4" s="83"/>
      <c r="B4" s="74" t="s">
        <v>11</v>
      </c>
      <c r="C4" s="74" t="s">
        <v>12</v>
      </c>
      <c r="D4" s="74" t="s">
        <v>13</v>
      </c>
      <c r="E4" s="85" t="s">
        <v>20</v>
      </c>
      <c r="F4" s="87" t="s">
        <v>14</v>
      </c>
      <c r="G4" s="88"/>
      <c r="H4" s="88"/>
      <c r="I4" s="74" t="s">
        <v>0</v>
      </c>
      <c r="J4" s="74" t="s">
        <v>5</v>
      </c>
      <c r="K4" s="74" t="s">
        <v>6</v>
      </c>
      <c r="L4" s="74" t="s">
        <v>7</v>
      </c>
      <c r="M4" s="91" t="s">
        <v>9</v>
      </c>
    </row>
    <row r="5" spans="1:13" ht="72" customHeight="1" x14ac:dyDescent="0.35">
      <c r="A5" s="84"/>
      <c r="B5" s="75"/>
      <c r="C5" s="75"/>
      <c r="D5" s="75"/>
      <c r="E5" s="86"/>
      <c r="F5" s="89"/>
      <c r="G5" s="90"/>
      <c r="H5" s="90"/>
      <c r="I5" s="75"/>
      <c r="J5" s="75"/>
      <c r="K5" s="75"/>
      <c r="L5" s="75"/>
      <c r="M5" s="92"/>
    </row>
    <row r="6" spans="1:13" ht="18.75" customHeight="1" x14ac:dyDescent="0.35">
      <c r="A6" s="5"/>
      <c r="B6" s="1"/>
      <c r="C6" s="1"/>
      <c r="D6" s="1"/>
      <c r="E6" s="17"/>
      <c r="F6" s="76" t="s">
        <v>15</v>
      </c>
      <c r="G6" s="77"/>
      <c r="H6" s="77"/>
      <c r="I6" s="2"/>
      <c r="J6" s="2"/>
      <c r="K6" s="2"/>
      <c r="L6" s="3"/>
      <c r="M6" s="6"/>
    </row>
    <row r="7" spans="1:13" x14ac:dyDescent="0.35">
      <c r="A7" s="78"/>
      <c r="B7" s="41"/>
      <c r="C7" s="41"/>
      <c r="D7" s="41"/>
      <c r="E7" s="42"/>
      <c r="F7" s="1" t="s">
        <v>17</v>
      </c>
      <c r="G7" s="1" t="s">
        <v>18</v>
      </c>
      <c r="H7" s="1" t="s">
        <v>19</v>
      </c>
      <c r="I7" s="41"/>
      <c r="J7" s="43"/>
      <c r="K7" s="43"/>
      <c r="L7" s="43"/>
      <c r="M7" s="44"/>
    </row>
    <row r="8" spans="1:13" ht="20.25" customHeight="1" x14ac:dyDescent="0.35">
      <c r="A8" s="78"/>
      <c r="B8" s="45"/>
      <c r="C8" s="21"/>
      <c r="D8" s="21"/>
      <c r="E8" s="46"/>
      <c r="F8" s="21"/>
      <c r="G8" s="21"/>
      <c r="H8" s="21"/>
      <c r="I8" s="21"/>
      <c r="J8" s="21"/>
      <c r="K8" s="21"/>
      <c r="L8" s="21"/>
      <c r="M8" s="47"/>
    </row>
    <row r="9" spans="1:13" ht="124.8" x14ac:dyDescent="0.35">
      <c r="A9" s="78"/>
      <c r="B9" s="32" t="s">
        <v>25</v>
      </c>
      <c r="C9" s="3" t="s">
        <v>16</v>
      </c>
      <c r="D9" s="27" t="s">
        <v>41</v>
      </c>
      <c r="E9" s="27">
        <v>1</v>
      </c>
      <c r="F9" s="51">
        <v>409360</v>
      </c>
      <c r="G9" s="51">
        <v>470000</v>
      </c>
      <c r="H9" s="51">
        <v>548640</v>
      </c>
      <c r="I9" s="48">
        <f t="shared" ref="I9:I45" si="0">AVERAGE(F9:H9)</f>
        <v>476000</v>
      </c>
      <c r="J9" s="4">
        <f t="shared" ref="J9:J45" si="1">STDEV(F9:H9)</f>
        <v>69833.58504330134</v>
      </c>
      <c r="K9" s="4">
        <f t="shared" ref="K9:K46" si="2">J9/I9*100</f>
        <v>14.670921227584316</v>
      </c>
      <c r="L9" s="49" t="s">
        <v>4</v>
      </c>
      <c r="M9" s="50">
        <f t="shared" ref="M9:M42" si="3">I9*E9</f>
        <v>476000</v>
      </c>
    </row>
    <row r="10" spans="1:13" ht="54" x14ac:dyDescent="0.35">
      <c r="A10" s="78"/>
      <c r="B10" s="69" t="s">
        <v>26</v>
      </c>
      <c r="C10" s="3" t="s">
        <v>16</v>
      </c>
      <c r="D10" s="34" t="s">
        <v>41</v>
      </c>
      <c r="E10" s="34">
        <v>1</v>
      </c>
      <c r="F10" s="51">
        <v>61000</v>
      </c>
      <c r="G10" s="51">
        <v>67100</v>
      </c>
      <c r="H10" s="51">
        <v>81300</v>
      </c>
      <c r="I10" s="48">
        <f t="shared" si="0"/>
        <v>69800</v>
      </c>
      <c r="J10" s="4">
        <f t="shared" si="1"/>
        <v>10415.853301578321</v>
      </c>
      <c r="K10" s="4">
        <f t="shared" si="2"/>
        <v>14.922425933493297</v>
      </c>
      <c r="L10" s="49" t="s">
        <v>4</v>
      </c>
      <c r="M10" s="50">
        <f>I10*E10</f>
        <v>69800</v>
      </c>
    </row>
    <row r="11" spans="1:13" ht="93.6" x14ac:dyDescent="0.35">
      <c r="A11" s="78"/>
      <c r="B11" s="32" t="s">
        <v>27</v>
      </c>
      <c r="C11" s="3" t="s">
        <v>16</v>
      </c>
      <c r="D11" s="27" t="s">
        <v>41</v>
      </c>
      <c r="E11" s="27">
        <v>1</v>
      </c>
      <c r="F11" s="51">
        <v>670000</v>
      </c>
      <c r="G11" s="51">
        <v>760000</v>
      </c>
      <c r="H11" s="51">
        <v>886000</v>
      </c>
      <c r="I11" s="48">
        <f t="shared" si="0"/>
        <v>772000</v>
      </c>
      <c r="J11" s="4">
        <f t="shared" si="1"/>
        <v>108498.84792015074</v>
      </c>
      <c r="K11" s="4">
        <f t="shared" si="2"/>
        <v>14.054254911936626</v>
      </c>
      <c r="L11" s="49" t="s">
        <v>4</v>
      </c>
      <c r="M11" s="50">
        <f t="shared" si="3"/>
        <v>772000</v>
      </c>
    </row>
    <row r="12" spans="1:13" ht="93.6" x14ac:dyDescent="0.35">
      <c r="A12" s="78"/>
      <c r="B12" s="33" t="s">
        <v>28</v>
      </c>
      <c r="C12" s="3" t="s">
        <v>16</v>
      </c>
      <c r="D12" s="35" t="s">
        <v>41</v>
      </c>
      <c r="E12" s="36">
        <v>1</v>
      </c>
      <c r="F12" s="51">
        <v>320000</v>
      </c>
      <c r="G12" s="51">
        <v>384000</v>
      </c>
      <c r="H12" s="51">
        <v>431800</v>
      </c>
      <c r="I12" s="48">
        <f t="shared" si="0"/>
        <v>378600</v>
      </c>
      <c r="J12" s="4">
        <f t="shared" si="1"/>
        <v>56095.276093446584</v>
      </c>
      <c r="K12" s="4">
        <f t="shared" si="2"/>
        <v>14.816501873599202</v>
      </c>
      <c r="L12" s="49" t="s">
        <v>4</v>
      </c>
      <c r="M12" s="50">
        <f t="shared" si="3"/>
        <v>378600</v>
      </c>
    </row>
    <row r="13" spans="1:13" ht="62.4" x14ac:dyDescent="0.35">
      <c r="A13" s="78"/>
      <c r="B13" s="70" t="s">
        <v>29</v>
      </c>
      <c r="C13" s="3" t="s">
        <v>16</v>
      </c>
      <c r="D13" s="34" t="s">
        <v>41</v>
      </c>
      <c r="E13" s="34">
        <v>1</v>
      </c>
      <c r="F13" s="51">
        <v>95000</v>
      </c>
      <c r="G13" s="51">
        <v>104000</v>
      </c>
      <c r="H13" s="51">
        <v>124520</v>
      </c>
      <c r="I13" s="48">
        <f t="shared" si="0"/>
        <v>107840</v>
      </c>
      <c r="J13" s="4">
        <f t="shared" si="1"/>
        <v>15129.996695306976</v>
      </c>
      <c r="K13" s="4">
        <f t="shared" si="2"/>
        <v>14.030041445944896</v>
      </c>
      <c r="L13" s="49" t="s">
        <v>4</v>
      </c>
      <c r="M13" s="50">
        <f t="shared" si="3"/>
        <v>107840</v>
      </c>
    </row>
    <row r="14" spans="1:13" ht="54" x14ac:dyDescent="0.35">
      <c r="A14" s="78"/>
      <c r="B14" s="69" t="s">
        <v>30</v>
      </c>
      <c r="C14" s="3" t="s">
        <v>16</v>
      </c>
      <c r="D14" s="34" t="s">
        <v>41</v>
      </c>
      <c r="E14" s="34">
        <v>1</v>
      </c>
      <c r="F14" s="51">
        <v>96000</v>
      </c>
      <c r="G14" s="51">
        <v>112000</v>
      </c>
      <c r="H14" s="51">
        <v>124580</v>
      </c>
      <c r="I14" s="48">
        <f t="shared" si="0"/>
        <v>110860</v>
      </c>
      <c r="J14" s="4">
        <f t="shared" si="1"/>
        <v>14324.063669224595</v>
      </c>
      <c r="K14" s="4">
        <f t="shared" si="2"/>
        <v>12.920858442381919</v>
      </c>
      <c r="L14" s="49" t="s">
        <v>4</v>
      </c>
      <c r="M14" s="50">
        <f t="shared" si="3"/>
        <v>110860</v>
      </c>
    </row>
    <row r="15" spans="1:13" ht="62.4" x14ac:dyDescent="0.35">
      <c r="A15" s="78"/>
      <c r="B15" s="32" t="s">
        <v>31</v>
      </c>
      <c r="C15" s="3" t="s">
        <v>16</v>
      </c>
      <c r="D15" s="27" t="s">
        <v>42</v>
      </c>
      <c r="E15" s="27">
        <v>5</v>
      </c>
      <c r="F15" s="51">
        <v>16000</v>
      </c>
      <c r="G15" s="51">
        <v>18600</v>
      </c>
      <c r="H15" s="51">
        <v>21560</v>
      </c>
      <c r="I15" s="48">
        <f t="shared" si="0"/>
        <v>18720</v>
      </c>
      <c r="J15" s="4">
        <f t="shared" si="1"/>
        <v>2781.9417679024123</v>
      </c>
      <c r="K15" s="4">
        <f t="shared" si="2"/>
        <v>14.860800042213739</v>
      </c>
      <c r="L15" s="49" t="s">
        <v>4</v>
      </c>
      <c r="M15" s="50">
        <f t="shared" si="3"/>
        <v>93600</v>
      </c>
    </row>
    <row r="16" spans="1:13" ht="54" x14ac:dyDescent="0.35">
      <c r="A16" s="78"/>
      <c r="B16" s="69" t="s">
        <v>32</v>
      </c>
      <c r="C16" s="3" t="s">
        <v>16</v>
      </c>
      <c r="D16" s="34" t="s">
        <v>43</v>
      </c>
      <c r="E16" s="34">
        <v>5</v>
      </c>
      <c r="F16" s="51">
        <v>2610</v>
      </c>
      <c r="G16" s="51">
        <v>2870</v>
      </c>
      <c r="H16" s="51">
        <v>3460</v>
      </c>
      <c r="I16" s="48">
        <f t="shared" si="0"/>
        <v>2980</v>
      </c>
      <c r="J16" s="4">
        <f t="shared" si="1"/>
        <v>435.54563480765137</v>
      </c>
      <c r="K16" s="4">
        <f t="shared" si="2"/>
        <v>14.615625329115817</v>
      </c>
      <c r="L16" s="49" t="s">
        <v>4</v>
      </c>
      <c r="M16" s="50">
        <f t="shared" si="3"/>
        <v>14900</v>
      </c>
    </row>
    <row r="17" spans="1:13" ht="54" x14ac:dyDescent="0.35">
      <c r="A17" s="78"/>
      <c r="B17" s="71" t="s">
        <v>33</v>
      </c>
      <c r="C17" s="3" t="s">
        <v>16</v>
      </c>
      <c r="D17" s="34" t="s">
        <v>43</v>
      </c>
      <c r="E17" s="34">
        <v>5</v>
      </c>
      <c r="F17" s="51">
        <v>2700</v>
      </c>
      <c r="G17" s="51">
        <v>3050</v>
      </c>
      <c r="H17" s="51">
        <v>3550</v>
      </c>
      <c r="I17" s="48">
        <f t="shared" si="0"/>
        <v>3100</v>
      </c>
      <c r="J17" s="4">
        <f t="shared" si="1"/>
        <v>427.20018726587654</v>
      </c>
      <c r="K17" s="4">
        <f t="shared" si="2"/>
        <v>13.78065120212505</v>
      </c>
      <c r="L17" s="49" t="s">
        <v>4</v>
      </c>
      <c r="M17" s="50">
        <f t="shared" si="3"/>
        <v>15500</v>
      </c>
    </row>
    <row r="18" spans="1:13" ht="109.8" x14ac:dyDescent="0.35">
      <c r="A18" s="78"/>
      <c r="B18" s="72" t="s">
        <v>34</v>
      </c>
      <c r="C18" s="3" t="s">
        <v>16</v>
      </c>
      <c r="D18" s="37" t="s">
        <v>41</v>
      </c>
      <c r="E18" s="38" t="s">
        <v>44</v>
      </c>
      <c r="F18" s="51">
        <v>38400</v>
      </c>
      <c r="G18" s="51">
        <v>46000</v>
      </c>
      <c r="H18" s="51">
        <v>51470</v>
      </c>
      <c r="I18" s="48">
        <f t="shared" si="0"/>
        <v>45290</v>
      </c>
      <c r="J18" s="4">
        <f t="shared" si="1"/>
        <v>6563.8631917492003</v>
      </c>
      <c r="K18" s="4">
        <f t="shared" si="2"/>
        <v>14.492963549898874</v>
      </c>
      <c r="L18" s="49" t="s">
        <v>4</v>
      </c>
      <c r="M18" s="50">
        <f t="shared" si="3"/>
        <v>45290</v>
      </c>
    </row>
    <row r="19" spans="1:13" ht="78.599999999999994" x14ac:dyDescent="0.35">
      <c r="A19" s="78"/>
      <c r="B19" s="69" t="s">
        <v>35</v>
      </c>
      <c r="C19" s="3" t="s">
        <v>16</v>
      </c>
      <c r="D19" s="27" t="s">
        <v>41</v>
      </c>
      <c r="E19" s="27">
        <v>1</v>
      </c>
      <c r="F19" s="51">
        <v>305000</v>
      </c>
      <c r="G19" s="51">
        <v>335500</v>
      </c>
      <c r="H19" s="51">
        <v>405300</v>
      </c>
      <c r="I19" s="48">
        <f t="shared" si="0"/>
        <v>348600</v>
      </c>
      <c r="J19" s="4">
        <f t="shared" si="1"/>
        <v>51417.215015984679</v>
      </c>
      <c r="K19" s="4">
        <f t="shared" si="2"/>
        <v>14.749631387258944</v>
      </c>
      <c r="L19" s="49" t="s">
        <v>4</v>
      </c>
      <c r="M19" s="50">
        <f t="shared" si="3"/>
        <v>348600</v>
      </c>
    </row>
    <row r="20" spans="1:13" ht="63" x14ac:dyDescent="0.35">
      <c r="A20" s="78"/>
      <c r="B20" s="69" t="s">
        <v>36</v>
      </c>
      <c r="C20" s="3" t="s">
        <v>16</v>
      </c>
      <c r="D20" s="27" t="s">
        <v>41</v>
      </c>
      <c r="E20" s="27">
        <v>1</v>
      </c>
      <c r="F20" s="51">
        <v>85000</v>
      </c>
      <c r="G20" s="51">
        <v>100000</v>
      </c>
      <c r="H20" s="51">
        <v>108505</v>
      </c>
      <c r="I20" s="48">
        <f t="shared" si="0"/>
        <v>97835</v>
      </c>
      <c r="J20" s="4">
        <f t="shared" si="1"/>
        <v>11901.120745543254</v>
      </c>
      <c r="K20" s="4">
        <f t="shared" si="2"/>
        <v>12.164481775993513</v>
      </c>
      <c r="L20" s="49" t="s">
        <v>4</v>
      </c>
      <c r="M20" s="50">
        <f t="shared" si="3"/>
        <v>97835</v>
      </c>
    </row>
    <row r="21" spans="1:13" ht="54" x14ac:dyDescent="0.35">
      <c r="A21" s="78"/>
      <c r="B21" s="69" t="s">
        <v>30</v>
      </c>
      <c r="C21" s="3" t="s">
        <v>16</v>
      </c>
      <c r="D21" s="34" t="s">
        <v>41</v>
      </c>
      <c r="E21" s="34">
        <v>1</v>
      </c>
      <c r="F21" s="51">
        <v>94500</v>
      </c>
      <c r="G21" s="51">
        <v>113400</v>
      </c>
      <c r="H21" s="51">
        <v>126900</v>
      </c>
      <c r="I21" s="48">
        <f t="shared" si="0"/>
        <v>111600</v>
      </c>
      <c r="J21" s="4">
        <f t="shared" si="1"/>
        <v>16274.827188022611</v>
      </c>
      <c r="K21" s="4">
        <f t="shared" si="2"/>
        <v>14.58317848389123</v>
      </c>
      <c r="L21" s="49" t="s">
        <v>4</v>
      </c>
      <c r="M21" s="50">
        <f t="shared" si="3"/>
        <v>111600</v>
      </c>
    </row>
    <row r="22" spans="1:13" ht="62.4" x14ac:dyDescent="0.35">
      <c r="A22" s="78"/>
      <c r="B22" s="32" t="s">
        <v>31</v>
      </c>
      <c r="C22" s="3" t="s">
        <v>16</v>
      </c>
      <c r="D22" s="27" t="s">
        <v>42</v>
      </c>
      <c r="E22" s="27">
        <v>5</v>
      </c>
      <c r="F22" s="51">
        <v>16400</v>
      </c>
      <c r="G22" s="51">
        <v>18000</v>
      </c>
      <c r="H22" s="51">
        <v>21760</v>
      </c>
      <c r="I22" s="48">
        <f t="shared" si="0"/>
        <v>18720</v>
      </c>
      <c r="J22" s="4">
        <f t="shared" si="1"/>
        <v>2751.581363507174</v>
      </c>
      <c r="K22" s="4">
        <f t="shared" si="2"/>
        <v>14.698618394803281</v>
      </c>
      <c r="L22" s="49" t="s">
        <v>4</v>
      </c>
      <c r="M22" s="50">
        <f t="shared" si="3"/>
        <v>93600</v>
      </c>
    </row>
    <row r="23" spans="1:13" ht="54" x14ac:dyDescent="0.35">
      <c r="A23" s="78"/>
      <c r="B23" s="69" t="s">
        <v>32</v>
      </c>
      <c r="C23" s="3" t="s">
        <v>16</v>
      </c>
      <c r="D23" s="34" t="s">
        <v>43</v>
      </c>
      <c r="E23" s="34">
        <v>5</v>
      </c>
      <c r="F23" s="51">
        <v>2550</v>
      </c>
      <c r="G23" s="51">
        <v>3060</v>
      </c>
      <c r="H23" s="51">
        <v>3330</v>
      </c>
      <c r="I23" s="48">
        <f t="shared" si="0"/>
        <v>2980</v>
      </c>
      <c r="J23" s="4">
        <f t="shared" si="1"/>
        <v>396.10604640676718</v>
      </c>
      <c r="K23" s="4">
        <f t="shared" si="2"/>
        <v>13.29214920828078</v>
      </c>
      <c r="L23" s="49" t="s">
        <v>4</v>
      </c>
      <c r="M23" s="50">
        <f t="shared" si="3"/>
        <v>14900</v>
      </c>
    </row>
    <row r="24" spans="1:13" ht="54" x14ac:dyDescent="0.35">
      <c r="A24" s="78"/>
      <c r="B24" s="71" t="s">
        <v>33</v>
      </c>
      <c r="C24" s="3" t="s">
        <v>16</v>
      </c>
      <c r="D24" s="34" t="s">
        <v>43</v>
      </c>
      <c r="E24" s="34">
        <v>5</v>
      </c>
      <c r="F24" s="51">
        <v>2650</v>
      </c>
      <c r="G24" s="51">
        <v>3100</v>
      </c>
      <c r="H24" s="51">
        <v>3550</v>
      </c>
      <c r="I24" s="48">
        <f t="shared" si="0"/>
        <v>3100</v>
      </c>
      <c r="J24" s="4">
        <f t="shared" si="1"/>
        <v>450</v>
      </c>
      <c r="K24" s="4">
        <f t="shared" si="2"/>
        <v>14.516129032258066</v>
      </c>
      <c r="L24" s="49" t="s">
        <v>4</v>
      </c>
      <c r="M24" s="50">
        <f t="shared" si="3"/>
        <v>15500</v>
      </c>
    </row>
    <row r="25" spans="1:13" ht="109.8" x14ac:dyDescent="0.35">
      <c r="A25" s="78"/>
      <c r="B25" s="72" t="s">
        <v>34</v>
      </c>
      <c r="C25" s="3" t="s">
        <v>16</v>
      </c>
      <c r="D25" s="37" t="s">
        <v>41</v>
      </c>
      <c r="E25" s="38" t="s">
        <v>44</v>
      </c>
      <c r="F25" s="51">
        <v>39000</v>
      </c>
      <c r="G25" s="51">
        <v>42000</v>
      </c>
      <c r="H25" s="51">
        <v>51540</v>
      </c>
      <c r="I25" s="48">
        <f t="shared" si="0"/>
        <v>44180</v>
      </c>
      <c r="J25" s="4">
        <f t="shared" si="1"/>
        <v>6548.0684174800735</v>
      </c>
      <c r="K25" s="4">
        <f t="shared" si="2"/>
        <v>14.821340917791023</v>
      </c>
      <c r="L25" s="49" t="s">
        <v>4</v>
      </c>
      <c r="M25" s="50">
        <f t="shared" si="3"/>
        <v>44180</v>
      </c>
    </row>
    <row r="26" spans="1:13" ht="78.599999999999994" x14ac:dyDescent="0.35">
      <c r="A26" s="78"/>
      <c r="B26" s="69" t="s">
        <v>35</v>
      </c>
      <c r="C26" s="3" t="s">
        <v>16</v>
      </c>
      <c r="D26" s="27" t="s">
        <v>41</v>
      </c>
      <c r="E26" s="27">
        <v>1</v>
      </c>
      <c r="F26" s="51">
        <v>350000</v>
      </c>
      <c r="G26" s="51">
        <v>420000</v>
      </c>
      <c r="H26" s="51">
        <v>318700</v>
      </c>
      <c r="I26" s="48">
        <f t="shared" si="0"/>
        <v>362900</v>
      </c>
      <c r="J26" s="4">
        <f t="shared" si="1"/>
        <v>51867.4271580922</v>
      </c>
      <c r="K26" s="4">
        <f t="shared" si="2"/>
        <v>14.292484750094294</v>
      </c>
      <c r="L26" s="49" t="s">
        <v>4</v>
      </c>
      <c r="M26" s="50">
        <f t="shared" si="3"/>
        <v>362900</v>
      </c>
    </row>
    <row r="27" spans="1:13" ht="63" x14ac:dyDescent="0.35">
      <c r="A27" s="78"/>
      <c r="B27" s="69" t="s">
        <v>36</v>
      </c>
      <c r="C27" s="3" t="s">
        <v>16</v>
      </c>
      <c r="D27" s="27" t="s">
        <v>41</v>
      </c>
      <c r="E27" s="27">
        <v>1</v>
      </c>
      <c r="F27" s="51">
        <v>85000</v>
      </c>
      <c r="G27" s="51">
        <v>100000</v>
      </c>
      <c r="H27" s="51">
        <v>112150</v>
      </c>
      <c r="I27" s="48">
        <f t="shared" si="0"/>
        <v>99050</v>
      </c>
      <c r="J27" s="4">
        <f t="shared" si="1"/>
        <v>13599.908087924712</v>
      </c>
      <c r="K27" s="4">
        <f t="shared" si="2"/>
        <v>13.730346378520657</v>
      </c>
      <c r="L27" s="49" t="s">
        <v>4</v>
      </c>
      <c r="M27" s="50">
        <f t="shared" si="3"/>
        <v>99050</v>
      </c>
    </row>
    <row r="28" spans="1:13" ht="54" x14ac:dyDescent="0.35">
      <c r="A28" s="78"/>
      <c r="B28" s="69" t="s">
        <v>30</v>
      </c>
      <c r="C28" s="3" t="s">
        <v>16</v>
      </c>
      <c r="D28" s="34" t="s">
        <v>41</v>
      </c>
      <c r="E28" s="34">
        <v>1</v>
      </c>
      <c r="F28" s="51">
        <v>95000</v>
      </c>
      <c r="G28" s="51">
        <v>104500</v>
      </c>
      <c r="H28" s="51">
        <v>126360</v>
      </c>
      <c r="I28" s="48">
        <f t="shared" si="0"/>
        <v>108620</v>
      </c>
      <c r="J28" s="4">
        <f t="shared" si="1"/>
        <v>16080.833311741031</v>
      </c>
      <c r="K28" s="4">
        <f t="shared" si="2"/>
        <v>14.804670697607284</v>
      </c>
      <c r="L28" s="49" t="s">
        <v>4</v>
      </c>
      <c r="M28" s="50">
        <f t="shared" si="3"/>
        <v>108620</v>
      </c>
    </row>
    <row r="29" spans="1:13" ht="62.4" x14ac:dyDescent="0.35">
      <c r="A29" s="78"/>
      <c r="B29" s="32" t="s">
        <v>31</v>
      </c>
      <c r="C29" s="3" t="s">
        <v>16</v>
      </c>
      <c r="D29" s="27" t="s">
        <v>42</v>
      </c>
      <c r="E29" s="27">
        <v>5</v>
      </c>
      <c r="F29" s="51">
        <v>15900</v>
      </c>
      <c r="G29" s="51">
        <v>19000</v>
      </c>
      <c r="H29" s="51">
        <v>21260</v>
      </c>
      <c r="I29" s="48">
        <f t="shared" si="0"/>
        <v>18720</v>
      </c>
      <c r="J29" s="4">
        <f t="shared" si="1"/>
        <v>2690.9477884195376</v>
      </c>
      <c r="K29" s="4">
        <f t="shared" si="2"/>
        <v>14.374721091984711</v>
      </c>
      <c r="L29" s="49" t="s">
        <v>4</v>
      </c>
      <c r="M29" s="50">
        <f t="shared" si="3"/>
        <v>93600</v>
      </c>
    </row>
    <row r="30" spans="1:13" ht="54" x14ac:dyDescent="0.35">
      <c r="A30" s="78"/>
      <c r="B30" s="69" t="s">
        <v>32</v>
      </c>
      <c r="C30" s="3" t="s">
        <v>16</v>
      </c>
      <c r="D30" s="34" t="s">
        <v>43</v>
      </c>
      <c r="E30" s="34">
        <v>5</v>
      </c>
      <c r="F30" s="51">
        <v>2520</v>
      </c>
      <c r="G30" s="51">
        <v>3020</v>
      </c>
      <c r="H30" s="51">
        <v>3400</v>
      </c>
      <c r="I30" s="48">
        <f t="shared" si="0"/>
        <v>2980</v>
      </c>
      <c r="J30" s="4">
        <f t="shared" si="1"/>
        <v>441.36152981427824</v>
      </c>
      <c r="K30" s="4">
        <f t="shared" si="2"/>
        <v>14.810789591083163</v>
      </c>
      <c r="L30" s="49" t="s">
        <v>4</v>
      </c>
      <c r="M30" s="50">
        <f t="shared" si="3"/>
        <v>14900</v>
      </c>
    </row>
    <row r="31" spans="1:13" ht="54" x14ac:dyDescent="0.35">
      <c r="A31" s="78"/>
      <c r="B31" s="71" t="s">
        <v>33</v>
      </c>
      <c r="C31" s="3" t="s">
        <v>16</v>
      </c>
      <c r="D31" s="34" t="s">
        <v>43</v>
      </c>
      <c r="E31" s="34">
        <v>5</v>
      </c>
      <c r="F31" s="51">
        <v>2710</v>
      </c>
      <c r="G31" s="51">
        <v>2980</v>
      </c>
      <c r="H31" s="51">
        <v>3610</v>
      </c>
      <c r="I31" s="48">
        <f t="shared" si="0"/>
        <v>3100</v>
      </c>
      <c r="J31" s="4">
        <f t="shared" si="1"/>
        <v>461.84412955021958</v>
      </c>
      <c r="K31" s="4">
        <f t="shared" si="2"/>
        <v>14.898197727426437</v>
      </c>
      <c r="L31" s="49" t="s">
        <v>4</v>
      </c>
      <c r="M31" s="50">
        <f t="shared" si="3"/>
        <v>15500</v>
      </c>
    </row>
    <row r="32" spans="1:13" ht="109.8" x14ac:dyDescent="0.35">
      <c r="A32" s="78"/>
      <c r="B32" s="72" t="s">
        <v>34</v>
      </c>
      <c r="C32" s="3" t="s">
        <v>16</v>
      </c>
      <c r="D32" s="37" t="s">
        <v>41</v>
      </c>
      <c r="E32" s="38" t="s">
        <v>44</v>
      </c>
      <c r="F32" s="51">
        <v>40000</v>
      </c>
      <c r="G32" s="51">
        <v>46500</v>
      </c>
      <c r="H32" s="51">
        <v>53900</v>
      </c>
      <c r="I32" s="48">
        <f t="shared" si="0"/>
        <v>46800</v>
      </c>
      <c r="J32" s="4">
        <f t="shared" si="1"/>
        <v>6954.8544197560313</v>
      </c>
      <c r="K32" s="4">
        <f t="shared" si="2"/>
        <v>14.860800042213743</v>
      </c>
      <c r="L32" s="49" t="s">
        <v>4</v>
      </c>
      <c r="M32" s="50">
        <f t="shared" si="3"/>
        <v>46800</v>
      </c>
    </row>
    <row r="33" spans="1:13" ht="78.599999999999994" x14ac:dyDescent="0.35">
      <c r="A33" s="78"/>
      <c r="B33" s="69" t="s">
        <v>35</v>
      </c>
      <c r="C33" s="3" t="s">
        <v>16</v>
      </c>
      <c r="D33" s="27" t="s">
        <v>41</v>
      </c>
      <c r="E33" s="27">
        <v>1</v>
      </c>
      <c r="F33" s="51">
        <v>294000</v>
      </c>
      <c r="G33" s="51">
        <v>350000</v>
      </c>
      <c r="H33" s="51">
        <v>394300</v>
      </c>
      <c r="I33" s="48">
        <f t="shared" si="0"/>
        <v>346100</v>
      </c>
      <c r="J33" s="4">
        <f t="shared" si="1"/>
        <v>50263.605123389229</v>
      </c>
      <c r="K33" s="4">
        <f t="shared" si="2"/>
        <v>14.522856146601914</v>
      </c>
      <c r="L33" s="49" t="s">
        <v>4</v>
      </c>
      <c r="M33" s="50">
        <f t="shared" si="3"/>
        <v>346100</v>
      </c>
    </row>
    <row r="34" spans="1:13" ht="63" x14ac:dyDescent="0.35">
      <c r="A34" s="78"/>
      <c r="B34" s="69" t="s">
        <v>36</v>
      </c>
      <c r="C34" s="3" t="s">
        <v>16</v>
      </c>
      <c r="D34" s="27" t="s">
        <v>41</v>
      </c>
      <c r="E34" s="27">
        <v>1</v>
      </c>
      <c r="F34" s="51">
        <v>85000</v>
      </c>
      <c r="G34" s="51">
        <v>94000</v>
      </c>
      <c r="H34" s="51">
        <v>113020</v>
      </c>
      <c r="I34" s="48">
        <f t="shared" si="0"/>
        <v>97340</v>
      </c>
      <c r="J34" s="4">
        <f t="shared" si="1"/>
        <v>14305.481466906313</v>
      </c>
      <c r="K34" s="4">
        <f t="shared" si="2"/>
        <v>14.696405862858345</v>
      </c>
      <c r="L34" s="49" t="s">
        <v>4</v>
      </c>
      <c r="M34" s="50">
        <f t="shared" si="3"/>
        <v>97340</v>
      </c>
    </row>
    <row r="35" spans="1:13" ht="54" x14ac:dyDescent="0.35">
      <c r="A35" s="78"/>
      <c r="B35" s="69" t="s">
        <v>30</v>
      </c>
      <c r="C35" s="3" t="s">
        <v>16</v>
      </c>
      <c r="D35" s="34" t="s">
        <v>41</v>
      </c>
      <c r="E35" s="34">
        <v>1</v>
      </c>
      <c r="F35" s="51">
        <v>90000</v>
      </c>
      <c r="G35" s="51">
        <v>103000</v>
      </c>
      <c r="H35" s="51">
        <v>120800</v>
      </c>
      <c r="I35" s="48">
        <f t="shared" si="0"/>
        <v>104600</v>
      </c>
      <c r="J35" s="4">
        <f t="shared" si="1"/>
        <v>15462.212002168384</v>
      </c>
      <c r="K35" s="4">
        <f t="shared" si="2"/>
        <v>14.782229447579716</v>
      </c>
      <c r="L35" s="49" t="s">
        <v>4</v>
      </c>
      <c r="M35" s="50">
        <f t="shared" si="3"/>
        <v>104600</v>
      </c>
    </row>
    <row r="36" spans="1:13" ht="62.4" x14ac:dyDescent="0.35">
      <c r="A36" s="78"/>
      <c r="B36" s="32" t="s">
        <v>31</v>
      </c>
      <c r="C36" s="3" t="s">
        <v>16</v>
      </c>
      <c r="D36" s="27" t="s">
        <v>42</v>
      </c>
      <c r="E36" s="27">
        <v>5</v>
      </c>
      <c r="F36" s="51">
        <v>16000</v>
      </c>
      <c r="G36" s="51">
        <v>19000</v>
      </c>
      <c r="H36" s="51">
        <v>21160</v>
      </c>
      <c r="I36" s="48">
        <f t="shared" si="0"/>
        <v>18720</v>
      </c>
      <c r="J36" s="4">
        <f t="shared" si="1"/>
        <v>2591.3702938792826</v>
      </c>
      <c r="K36" s="4">
        <f t="shared" si="2"/>
        <v>13.842790031406423</v>
      </c>
      <c r="L36" s="49" t="s">
        <v>4</v>
      </c>
      <c r="M36" s="50">
        <f t="shared" si="3"/>
        <v>93600</v>
      </c>
    </row>
    <row r="37" spans="1:13" ht="54" x14ac:dyDescent="0.35">
      <c r="A37" s="78"/>
      <c r="B37" s="69" t="s">
        <v>32</v>
      </c>
      <c r="C37" s="3" t="s">
        <v>16</v>
      </c>
      <c r="D37" s="34" t="s">
        <v>43</v>
      </c>
      <c r="E37" s="34">
        <v>5</v>
      </c>
      <c r="F37" s="51">
        <v>2610</v>
      </c>
      <c r="G37" s="51">
        <v>2870</v>
      </c>
      <c r="H37" s="51">
        <v>3460</v>
      </c>
      <c r="I37" s="48">
        <f t="shared" si="0"/>
        <v>2980</v>
      </c>
      <c r="J37" s="4">
        <f t="shared" si="1"/>
        <v>435.54563480765137</v>
      </c>
      <c r="K37" s="4">
        <f t="shared" si="2"/>
        <v>14.615625329115817</v>
      </c>
      <c r="L37" s="49" t="s">
        <v>4</v>
      </c>
      <c r="M37" s="50">
        <f t="shared" si="3"/>
        <v>14900</v>
      </c>
    </row>
    <row r="38" spans="1:13" ht="54" x14ac:dyDescent="0.35">
      <c r="A38" s="78"/>
      <c r="B38" s="71" t="s">
        <v>33</v>
      </c>
      <c r="C38" s="3" t="s">
        <v>16</v>
      </c>
      <c r="D38" s="34" t="s">
        <v>43</v>
      </c>
      <c r="E38" s="34">
        <v>5</v>
      </c>
      <c r="F38" s="51">
        <v>2650</v>
      </c>
      <c r="G38" s="51">
        <v>3100</v>
      </c>
      <c r="H38" s="51">
        <v>3550</v>
      </c>
      <c r="I38" s="48">
        <f t="shared" si="0"/>
        <v>3100</v>
      </c>
      <c r="J38" s="4">
        <f t="shared" si="1"/>
        <v>450</v>
      </c>
      <c r="K38" s="4">
        <f t="shared" si="2"/>
        <v>14.516129032258066</v>
      </c>
      <c r="L38" s="49" t="s">
        <v>4</v>
      </c>
      <c r="M38" s="50">
        <f t="shared" si="3"/>
        <v>15500</v>
      </c>
    </row>
    <row r="39" spans="1:13" ht="109.8" x14ac:dyDescent="0.35">
      <c r="A39" s="78"/>
      <c r="B39" s="72" t="s">
        <v>34</v>
      </c>
      <c r="C39" s="3" t="s">
        <v>16</v>
      </c>
      <c r="D39" s="37" t="s">
        <v>41</v>
      </c>
      <c r="E39" s="38" t="s">
        <v>44</v>
      </c>
      <c r="F39" s="51">
        <v>40500</v>
      </c>
      <c r="G39" s="51">
        <v>48000</v>
      </c>
      <c r="H39" s="51">
        <v>54180</v>
      </c>
      <c r="I39" s="48">
        <f t="shared" si="0"/>
        <v>47560</v>
      </c>
      <c r="J39" s="4">
        <f t="shared" si="1"/>
        <v>6850.6058126270846</v>
      </c>
      <c r="K39" s="4">
        <f t="shared" si="2"/>
        <v>14.404133331848371</v>
      </c>
      <c r="L39" s="49" t="s">
        <v>4</v>
      </c>
      <c r="M39" s="50">
        <f t="shared" si="3"/>
        <v>47560</v>
      </c>
    </row>
    <row r="40" spans="1:13" ht="78.599999999999994" x14ac:dyDescent="0.35">
      <c r="A40" s="78"/>
      <c r="B40" s="69" t="s">
        <v>35</v>
      </c>
      <c r="C40" s="3" t="s">
        <v>16</v>
      </c>
      <c r="D40" s="27" t="s">
        <v>41</v>
      </c>
      <c r="E40" s="27">
        <v>1</v>
      </c>
      <c r="F40" s="51">
        <v>300000</v>
      </c>
      <c r="G40" s="51">
        <v>340000</v>
      </c>
      <c r="H40" s="51">
        <v>395900</v>
      </c>
      <c r="I40" s="48">
        <f t="shared" si="0"/>
        <v>345300</v>
      </c>
      <c r="J40" s="4">
        <f t="shared" si="1"/>
        <v>48169.181018572446</v>
      </c>
      <c r="K40" s="4">
        <f t="shared" si="2"/>
        <v>13.949951062430479</v>
      </c>
      <c r="L40" s="49" t="s">
        <v>4</v>
      </c>
      <c r="M40" s="50">
        <f t="shared" si="3"/>
        <v>345300</v>
      </c>
    </row>
    <row r="41" spans="1:13" ht="63" x14ac:dyDescent="0.35">
      <c r="A41" s="78"/>
      <c r="B41" s="69" t="s">
        <v>36</v>
      </c>
      <c r="C41" s="3" t="s">
        <v>16</v>
      </c>
      <c r="D41" s="27" t="s">
        <v>41</v>
      </c>
      <c r="E41" s="27">
        <v>1</v>
      </c>
      <c r="F41" s="51">
        <v>85000</v>
      </c>
      <c r="G41" s="51">
        <v>100000</v>
      </c>
      <c r="H41" s="51">
        <v>110800</v>
      </c>
      <c r="I41" s="48">
        <f t="shared" si="0"/>
        <v>98600</v>
      </c>
      <c r="J41" s="4">
        <f t="shared" si="1"/>
        <v>12956.851469396413</v>
      </c>
      <c r="K41" s="4">
        <f t="shared" si="2"/>
        <v>13.140822991274254</v>
      </c>
      <c r="L41" s="49" t="s">
        <v>4</v>
      </c>
      <c r="M41" s="50">
        <f t="shared" si="3"/>
        <v>98600</v>
      </c>
    </row>
    <row r="42" spans="1:13" ht="78.599999999999994" x14ac:dyDescent="0.35">
      <c r="A42" s="78"/>
      <c r="B42" s="69" t="s">
        <v>37</v>
      </c>
      <c r="C42" s="3" t="s">
        <v>16</v>
      </c>
      <c r="D42" s="27" t="s">
        <v>43</v>
      </c>
      <c r="E42" s="27">
        <v>4</v>
      </c>
      <c r="F42" s="51">
        <v>36000</v>
      </c>
      <c r="G42" s="51">
        <v>43200</v>
      </c>
      <c r="H42" s="51">
        <v>48120</v>
      </c>
      <c r="I42" s="48">
        <f t="shared" si="0"/>
        <v>42440</v>
      </c>
      <c r="J42" s="4">
        <f t="shared" si="1"/>
        <v>6095.6377845144307</v>
      </c>
      <c r="K42" s="4">
        <f t="shared" si="2"/>
        <v>14.362954251919016</v>
      </c>
      <c r="L42" s="49" t="s">
        <v>4</v>
      </c>
      <c r="M42" s="50">
        <f t="shared" si="3"/>
        <v>169760</v>
      </c>
    </row>
    <row r="43" spans="1:13" ht="54" x14ac:dyDescent="0.35">
      <c r="A43" s="78"/>
      <c r="B43" s="69" t="s">
        <v>38</v>
      </c>
      <c r="C43" s="3" t="s">
        <v>16</v>
      </c>
      <c r="D43" s="27" t="s">
        <v>45</v>
      </c>
      <c r="E43" s="39" t="s">
        <v>46</v>
      </c>
      <c r="F43" s="51">
        <v>2000</v>
      </c>
      <c r="G43" s="51">
        <v>2250</v>
      </c>
      <c r="H43" s="51">
        <v>2620</v>
      </c>
      <c r="I43" s="48">
        <f t="shared" si="0"/>
        <v>2290</v>
      </c>
      <c r="J43" s="4">
        <f t="shared" si="1"/>
        <v>311.92947920964446</v>
      </c>
      <c r="K43" s="4">
        <f t="shared" si="2"/>
        <v>13.621374637975741</v>
      </c>
      <c r="L43" s="49" t="s">
        <v>4</v>
      </c>
      <c r="M43" s="50">
        <f>I43*12</f>
        <v>27480</v>
      </c>
    </row>
    <row r="44" spans="1:13" ht="54" x14ac:dyDescent="0.35">
      <c r="A44" s="78"/>
      <c r="B44" s="69" t="s">
        <v>39</v>
      </c>
      <c r="C44" s="3" t="s">
        <v>16</v>
      </c>
      <c r="D44" s="27" t="s">
        <v>47</v>
      </c>
      <c r="E44" s="39" t="s">
        <v>46</v>
      </c>
      <c r="F44" s="51">
        <v>1510</v>
      </c>
      <c r="G44" s="51">
        <v>1900</v>
      </c>
      <c r="H44" s="51">
        <v>2020</v>
      </c>
      <c r="I44" s="48">
        <f t="shared" si="0"/>
        <v>1810</v>
      </c>
      <c r="J44" s="4">
        <f t="shared" si="1"/>
        <v>266.64583251946766</v>
      </c>
      <c r="K44" s="4">
        <f t="shared" si="2"/>
        <v>14.731813951351805</v>
      </c>
      <c r="L44" s="49" t="s">
        <v>4</v>
      </c>
      <c r="M44" s="50">
        <f>I44*12</f>
        <v>21720</v>
      </c>
    </row>
    <row r="45" spans="1:13" ht="54" x14ac:dyDescent="0.35">
      <c r="A45" s="78"/>
      <c r="B45" s="69" t="s">
        <v>40</v>
      </c>
      <c r="C45" s="3" t="s">
        <v>16</v>
      </c>
      <c r="D45" s="34" t="s">
        <v>45</v>
      </c>
      <c r="E45" s="38" t="s">
        <v>48</v>
      </c>
      <c r="F45" s="51">
        <v>1470</v>
      </c>
      <c r="G45" s="51">
        <v>1764</v>
      </c>
      <c r="H45" s="51">
        <v>1920</v>
      </c>
      <c r="I45" s="48">
        <f t="shared" si="0"/>
        <v>1718</v>
      </c>
      <c r="J45" s="4">
        <f t="shared" si="1"/>
        <v>228.4994529533933</v>
      </c>
      <c r="K45" s="4">
        <f t="shared" si="2"/>
        <v>13.300317401245247</v>
      </c>
      <c r="L45" s="49" t="s">
        <v>4</v>
      </c>
      <c r="M45" s="50">
        <f>I45*4*8</f>
        <v>54976</v>
      </c>
    </row>
    <row r="46" spans="1:13" x14ac:dyDescent="0.35">
      <c r="A46" s="78"/>
      <c r="B46" s="1" t="s">
        <v>21</v>
      </c>
      <c r="C46" s="52"/>
      <c r="D46" s="52"/>
      <c r="E46" s="53"/>
      <c r="F46" s="22">
        <f>(F9*E9+F10*E10+F11*E11+F12*E12+F13*E13+F14*E14+F15*E15+F16*E16+F17*E17+F18*E18+F19*E19+F20*E20+F21*E21+F22*E22+F23*E23+F24*E24+F25*E25+F26*E26+F27*E27+F28*E28+F29*E29+F30*E30+F31*E31+F32*E32+F33*E33+F34*E34+F35*E35+F36*E36+F37*E37+F38*E38+F39*E39+F40*E40+F41*E41+F42*E42+F43*12+F44*12+F45*4*8)</f>
        <v>4337420</v>
      </c>
      <c r="G46" s="22">
        <f>(G9*E9+G10*E10+G11*E11+G12*E12+G13*E13+G14*E14+G15*E15+G16*E16+G17*E17+G18*E18+G19*E19+G20*E20+G21*E21+G22*E22+G23*E23+G24*E24+G25*E25+G26*E26+G27*E27+G28*E28+G29*E29+G30*E30+G31*E31+G32*E32+G33*E33+G34*E34+G35*E35+G36*E36+G37*E37+G38*E38+G39*E39+G40*E40+G41*E41+G42*E42+G43*12+G44*12+G45*4*8)</f>
        <v>5012298</v>
      </c>
      <c r="H46" s="22">
        <f>(E9*H9+E10*H10+E11*H11+E12*H12+E13*H13+E14*H14+E15*H15+E16*H16+E17*H17+E18*H18+E19*H19+E20*H20+E21*H21+E22*H22+E23*H23+E24*H24+E25*H25+E26*H26+E27*H27+E28*H28+E29*H29+E30*H30+E31*H31+E32*H32+E33*H33+E34*H34+E35*H35+E36*H36+E37*H37+E38*H38+E39*H39+E40*H40+E41*H41+E42*H42+12*H43+12*H44+4*8*H45)</f>
        <v>5618515</v>
      </c>
      <c r="I46" s="54">
        <f>AVERAGE(F46:H46)</f>
        <v>4989411</v>
      </c>
      <c r="J46" s="4">
        <f>STDEV(F46:H46)</f>
        <v>640854.08700655098</v>
      </c>
      <c r="K46" s="4">
        <f t="shared" si="2"/>
        <v>12.844283363438109</v>
      </c>
      <c r="L46" s="49" t="s">
        <v>4</v>
      </c>
      <c r="M46" s="55">
        <f>SUM(M9:M45)</f>
        <v>4989411</v>
      </c>
    </row>
    <row r="47" spans="1:13" x14ac:dyDescent="0.35">
      <c r="A47" s="78"/>
      <c r="B47" s="79" t="s">
        <v>1</v>
      </c>
      <c r="C47" s="8"/>
      <c r="D47" s="9"/>
      <c r="E47" s="18"/>
      <c r="F47" s="9"/>
      <c r="G47" s="9"/>
      <c r="H47" s="9"/>
      <c r="I47" s="9"/>
      <c r="J47" s="9"/>
      <c r="K47" s="9"/>
      <c r="L47" s="9"/>
      <c r="M47" s="10"/>
    </row>
    <row r="48" spans="1:13" x14ac:dyDescent="0.35">
      <c r="A48" s="78"/>
      <c r="B48" s="79"/>
      <c r="C48" s="11"/>
      <c r="D48" s="12"/>
      <c r="E48" s="19"/>
      <c r="F48" s="12"/>
      <c r="G48" s="12"/>
      <c r="H48" s="12"/>
      <c r="I48" s="12"/>
      <c r="J48" s="12"/>
      <c r="K48" s="12"/>
      <c r="L48" s="12"/>
      <c r="M48" s="13"/>
    </row>
    <row r="49" spans="1:14" x14ac:dyDescent="0.35">
      <c r="A49" s="78"/>
      <c r="B49" s="79" t="s">
        <v>2</v>
      </c>
      <c r="C49" s="8"/>
      <c r="D49" s="9"/>
      <c r="E49" s="18"/>
      <c r="F49" s="30"/>
      <c r="G49" s="30"/>
      <c r="H49" s="30"/>
      <c r="I49" s="9"/>
      <c r="J49" s="9"/>
      <c r="K49" s="9"/>
      <c r="L49" s="9"/>
      <c r="M49" s="10"/>
    </row>
    <row r="50" spans="1:14" x14ac:dyDescent="0.35">
      <c r="A50" s="78"/>
      <c r="B50" s="79"/>
      <c r="C50" s="11"/>
      <c r="D50" s="12"/>
      <c r="E50" s="19"/>
      <c r="F50" s="31"/>
      <c r="G50" s="31"/>
      <c r="H50" s="31"/>
      <c r="I50" s="12"/>
      <c r="J50" s="12"/>
      <c r="K50" s="12"/>
      <c r="L50" s="12"/>
      <c r="M50" s="13"/>
    </row>
    <row r="51" spans="1:14" ht="34.5" customHeight="1" x14ac:dyDescent="0.35">
      <c r="A51" s="78"/>
      <c r="B51" s="1" t="s">
        <v>3</v>
      </c>
      <c r="C51" s="14"/>
      <c r="D51" s="15"/>
      <c r="E51" s="20"/>
      <c r="F51" s="29"/>
      <c r="G51" s="29"/>
      <c r="H51" s="29"/>
      <c r="I51" s="15"/>
      <c r="J51" s="15"/>
      <c r="K51" s="15"/>
      <c r="L51" s="15"/>
      <c r="M51" s="16"/>
      <c r="N51" s="7"/>
    </row>
    <row r="52" spans="1:14" x14ac:dyDescent="0.35">
      <c r="A52" s="78"/>
      <c r="B52" s="23"/>
      <c r="C52" s="23"/>
      <c r="D52" s="23"/>
      <c r="E52" s="56"/>
      <c r="F52" s="23"/>
      <c r="G52" s="23"/>
      <c r="H52" s="57"/>
      <c r="I52" s="23"/>
      <c r="J52" s="23"/>
      <c r="K52" s="23"/>
      <c r="L52" s="23"/>
      <c r="M52" s="58"/>
      <c r="N52" s="7"/>
    </row>
    <row r="53" spans="1:14" x14ac:dyDescent="0.35">
      <c r="A53" s="78"/>
      <c r="B53" s="24" t="s">
        <v>8</v>
      </c>
      <c r="C53" s="24"/>
      <c r="D53" s="24"/>
      <c r="E53" s="59"/>
      <c r="F53" s="24"/>
      <c r="G53" s="28"/>
      <c r="H53" s="24"/>
      <c r="I53" s="24"/>
      <c r="J53" s="24"/>
      <c r="K53" s="24"/>
      <c r="L53" s="24"/>
      <c r="M53" s="60"/>
      <c r="N53" s="7"/>
    </row>
    <row r="54" spans="1:14" x14ac:dyDescent="0.35">
      <c r="A54" s="78"/>
      <c r="B54" s="24"/>
      <c r="C54" s="24"/>
      <c r="D54" s="24"/>
      <c r="E54" s="59"/>
      <c r="F54" s="24"/>
      <c r="G54" s="24"/>
      <c r="H54" s="24"/>
      <c r="I54" s="24"/>
      <c r="J54" s="24"/>
      <c r="K54" s="24"/>
      <c r="L54" s="24"/>
      <c r="M54" s="60"/>
      <c r="N54" s="7"/>
    </row>
    <row r="55" spans="1:14" x14ac:dyDescent="0.35">
      <c r="A55" s="78"/>
      <c r="B55" s="24" t="s">
        <v>22</v>
      </c>
      <c r="C55" s="24"/>
      <c r="D55" s="24"/>
      <c r="E55" s="59"/>
      <c r="F55" s="28"/>
      <c r="G55" s="28"/>
      <c r="H55" s="24"/>
      <c r="I55" s="24"/>
      <c r="J55" s="24"/>
      <c r="K55" s="24"/>
      <c r="L55" s="24"/>
      <c r="M55" s="60"/>
      <c r="N55" s="7"/>
    </row>
    <row r="56" spans="1:14" x14ac:dyDescent="0.35">
      <c r="A56" s="78"/>
      <c r="B56" s="24"/>
      <c r="C56" s="24"/>
      <c r="D56" s="24"/>
      <c r="E56" s="59"/>
      <c r="F56" s="24"/>
      <c r="G56" s="24"/>
      <c r="H56" s="24"/>
      <c r="I56" s="24"/>
      <c r="J56" s="24"/>
      <c r="K56" s="24"/>
      <c r="L56" s="24"/>
      <c r="M56" s="60"/>
      <c r="N56" s="7"/>
    </row>
    <row r="57" spans="1:14" x14ac:dyDescent="0.35">
      <c r="A57" s="78"/>
      <c r="B57" s="24" t="s">
        <v>23</v>
      </c>
      <c r="C57" s="24"/>
      <c r="D57" s="24"/>
      <c r="E57" s="59"/>
      <c r="F57" s="24"/>
      <c r="G57" s="24"/>
      <c r="H57" s="24"/>
      <c r="I57" s="24"/>
      <c r="J57" s="24"/>
      <c r="K57" s="24"/>
      <c r="L57" s="24"/>
      <c r="M57" s="60"/>
      <c r="N57" s="7"/>
    </row>
    <row r="58" spans="1:14" x14ac:dyDescent="0.35">
      <c r="A58" s="78"/>
      <c r="B58" s="24"/>
      <c r="C58" s="24"/>
      <c r="D58" s="24"/>
      <c r="E58" s="59"/>
      <c r="F58" s="24"/>
      <c r="G58" s="24"/>
      <c r="H58" s="28"/>
      <c r="I58" s="24"/>
      <c r="J58" s="24"/>
      <c r="K58" s="24"/>
      <c r="L58" s="24"/>
      <c r="M58" s="60"/>
      <c r="N58" s="7"/>
    </row>
    <row r="59" spans="1:14" x14ac:dyDescent="0.35">
      <c r="A59" s="78"/>
      <c r="B59" s="24"/>
      <c r="C59" s="24"/>
      <c r="D59" s="24"/>
      <c r="E59" s="59"/>
      <c r="F59" s="24"/>
      <c r="G59" s="24"/>
      <c r="H59" s="28"/>
      <c r="I59" s="24"/>
      <c r="J59" s="24"/>
      <c r="K59" s="24"/>
      <c r="L59" s="24"/>
      <c r="M59" s="60"/>
      <c r="N59" s="7"/>
    </row>
    <row r="60" spans="1:14" x14ac:dyDescent="0.35">
      <c r="A60" s="78"/>
      <c r="B60" s="24"/>
      <c r="C60" s="24"/>
      <c r="D60" s="24"/>
      <c r="E60" s="59"/>
      <c r="F60" s="24"/>
      <c r="G60" s="24"/>
      <c r="H60" s="28"/>
      <c r="I60" s="24"/>
      <c r="J60" s="24"/>
      <c r="K60" s="24"/>
      <c r="L60" s="24"/>
      <c r="M60" s="60"/>
      <c r="N60" s="7"/>
    </row>
    <row r="61" spans="1:14" x14ac:dyDescent="0.35">
      <c r="A61" s="78"/>
      <c r="B61" s="24"/>
      <c r="C61" s="24"/>
      <c r="D61" s="24"/>
      <c r="E61" s="59"/>
      <c r="F61" s="24"/>
      <c r="G61" s="24"/>
      <c r="H61" s="28"/>
      <c r="I61" s="24"/>
      <c r="J61" s="24"/>
      <c r="K61" s="24"/>
      <c r="L61" s="24"/>
      <c r="M61" s="60"/>
      <c r="N61" s="7"/>
    </row>
    <row r="62" spans="1:14" x14ac:dyDescent="0.35">
      <c r="A62" s="78"/>
      <c r="B62" s="24"/>
      <c r="C62" s="24"/>
      <c r="D62" s="24"/>
      <c r="E62" s="59"/>
      <c r="F62" s="24"/>
      <c r="G62" s="24"/>
      <c r="H62" s="28"/>
      <c r="I62" s="24"/>
      <c r="J62" s="24"/>
      <c r="K62" s="24"/>
      <c r="L62" s="24"/>
      <c r="M62" s="60"/>
      <c r="N62" s="7"/>
    </row>
    <row r="63" spans="1:14" x14ac:dyDescent="0.35">
      <c r="A63" s="61"/>
      <c r="B63" s="24"/>
      <c r="C63" s="24"/>
      <c r="D63" s="24"/>
      <c r="E63" s="59"/>
      <c r="F63" s="24"/>
      <c r="G63" s="24"/>
      <c r="H63" s="28"/>
      <c r="I63" s="24"/>
      <c r="J63" s="24"/>
      <c r="K63" s="24"/>
      <c r="L63" s="24"/>
      <c r="M63" s="60"/>
      <c r="N63" s="7"/>
    </row>
    <row r="64" spans="1:14" x14ac:dyDescent="0.35">
      <c r="A64" s="73"/>
      <c r="B64" s="24"/>
      <c r="C64" s="24"/>
      <c r="D64" s="24"/>
      <c r="E64" s="59"/>
      <c r="F64" s="24"/>
      <c r="G64" s="24"/>
      <c r="H64" s="28"/>
      <c r="I64" s="24"/>
      <c r="J64" s="24"/>
      <c r="K64" s="24"/>
      <c r="L64" s="24"/>
      <c r="M64" s="60"/>
      <c r="N64" s="7"/>
    </row>
    <row r="65" spans="1:14" x14ac:dyDescent="0.35">
      <c r="A65" s="73"/>
      <c r="B65" s="24"/>
      <c r="C65" s="24"/>
      <c r="D65" s="24"/>
      <c r="E65" s="59"/>
      <c r="F65" s="24"/>
      <c r="G65" s="24"/>
      <c r="H65" s="28"/>
      <c r="I65" s="24"/>
      <c r="J65" s="24"/>
      <c r="K65" s="24"/>
      <c r="L65" s="24"/>
      <c r="M65" s="60"/>
      <c r="N65" s="7"/>
    </row>
    <row r="66" spans="1:14" ht="57" hidden="1" customHeight="1" x14ac:dyDescent="0.35">
      <c r="A66" s="73"/>
      <c r="B66" s="24"/>
      <c r="C66" s="24"/>
      <c r="D66" s="24"/>
      <c r="E66" s="59"/>
      <c r="F66" s="24"/>
      <c r="G66" s="24"/>
      <c r="H66" s="28"/>
      <c r="I66" s="24"/>
      <c r="J66" s="24"/>
      <c r="K66" s="24"/>
      <c r="L66" s="24"/>
      <c r="M66" s="60"/>
      <c r="N66" s="7"/>
    </row>
    <row r="67" spans="1:14" x14ac:dyDescent="0.35">
      <c r="A67" s="73"/>
      <c r="B67" s="24"/>
      <c r="C67" s="24"/>
      <c r="D67" s="24"/>
      <c r="E67" s="59"/>
      <c r="F67" s="24"/>
      <c r="G67" s="24"/>
      <c r="H67" s="28"/>
      <c r="I67" s="24"/>
      <c r="J67" s="24"/>
      <c r="K67" s="24"/>
      <c r="L67" s="24"/>
      <c r="M67" s="60"/>
      <c r="N67" s="7"/>
    </row>
    <row r="68" spans="1:14" ht="18.600000000000001" thickBot="1" x14ac:dyDescent="0.4">
      <c r="A68" s="62"/>
      <c r="B68" s="25"/>
      <c r="C68" s="25"/>
      <c r="D68" s="25"/>
      <c r="E68" s="63"/>
      <c r="F68" s="25"/>
      <c r="G68" s="25"/>
      <c r="H68" s="64"/>
      <c r="I68" s="25"/>
      <c r="J68" s="25"/>
      <c r="K68" s="25"/>
      <c r="L68" s="25"/>
      <c r="M68" s="65"/>
      <c r="N68" s="7"/>
    </row>
    <row r="69" spans="1:14" x14ac:dyDescent="0.35">
      <c r="A69" s="66"/>
      <c r="N69" s="7"/>
    </row>
  </sheetData>
  <mergeCells count="20">
    <mergeCell ref="B1:M1"/>
    <mergeCell ref="B2:M2"/>
    <mergeCell ref="A3:M3"/>
    <mergeCell ref="A4:A5"/>
    <mergeCell ref="B4:B5"/>
    <mergeCell ref="C4:C5"/>
    <mergeCell ref="D4:D5"/>
    <mergeCell ref="E4:E5"/>
    <mergeCell ref="F4:H5"/>
    <mergeCell ref="I4:I5"/>
    <mergeCell ref="M4:M5"/>
    <mergeCell ref="A66:A67"/>
    <mergeCell ref="J4:J5"/>
    <mergeCell ref="K4:K5"/>
    <mergeCell ref="L4:L5"/>
    <mergeCell ref="F6:H6"/>
    <mergeCell ref="A7:A62"/>
    <mergeCell ref="B47:B48"/>
    <mergeCell ref="B49:B50"/>
    <mergeCell ref="A64:A65"/>
  </mergeCells>
  <phoneticPr fontId="1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2020-06-23T13:12:57Z</dcterms:modified>
</cp:coreProperties>
</file>