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НМЦК!$A$6:$N$13</definedName>
    <definedName name="_xlnm.Print_Area" localSheetId="0">НМЦК!$A$1:$N$19</definedName>
  </definedNames>
  <calcPr calcId="114210"/>
</workbook>
</file>

<file path=xl/calcChain.xml><?xml version="1.0" encoding="utf-8"?>
<calcChain xmlns="http://schemas.openxmlformats.org/spreadsheetml/2006/main">
  <c r="L7" i="1"/>
  <c r="K7"/>
  <c r="N7"/>
  <c r="L8"/>
  <c r="K8"/>
  <c r="N8"/>
  <c r="L9"/>
  <c r="K9"/>
  <c r="N9"/>
  <c r="L10"/>
  <c r="K10"/>
  <c r="L11"/>
  <c r="K11"/>
  <c r="N11"/>
  <c r="L12"/>
  <c r="K12"/>
  <c r="N12"/>
  <c r="L13"/>
  <c r="K13"/>
  <c r="N13"/>
  <c r="J8"/>
  <c r="J9"/>
  <c r="J10"/>
  <c r="J11"/>
  <c r="J12"/>
  <c r="J13"/>
  <c r="H8"/>
  <c r="H9"/>
  <c r="H10"/>
  <c r="H11"/>
  <c r="H12"/>
  <c r="H13"/>
  <c r="F8"/>
  <c r="F9"/>
  <c r="F10"/>
  <c r="F11"/>
  <c r="F12"/>
  <c r="F13"/>
  <c r="J7"/>
  <c r="J6"/>
  <c r="H7"/>
  <c r="H6"/>
  <c r="F7"/>
  <c r="F6"/>
  <c r="K6"/>
  <c r="N6"/>
  <c r="L6"/>
  <c r="M9"/>
  <c r="M7"/>
  <c r="M6"/>
  <c r="M11"/>
  <c r="M12"/>
  <c r="M10"/>
  <c r="M13"/>
  <c r="M8"/>
  <c r="N10"/>
  <c r="J14"/>
  <c r="H14"/>
  <c r="F14"/>
  <c r="N14"/>
</calcChain>
</file>

<file path=xl/sharedStrings.xml><?xml version="1.0" encoding="utf-8"?>
<sst xmlns="http://schemas.openxmlformats.org/spreadsheetml/2006/main" count="40" uniqueCount="29">
  <si>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</si>
  <si>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</si>
  <si>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</si>
  <si>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</si>
  <si>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</si>
  <si>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</si>
  <si>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</si>
  <si>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</si>
  <si>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</si>
  <si>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</si>
  <si>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</si>
  <si>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</si>
  <si>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</si>
  <si>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</si>
  <si>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</si>
  <si>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ABO/Rh(D) определение групп крови ИВД, набор, реакция агглютинации</t>
  </si>
  <si>
    <t>Множественные антитела против иммуноглобулинов/комплемента эритроцитов типирование ИВД, набор, реакция агглютинации</t>
  </si>
  <si>
    <t xml:space="preserve"> ABO/Rh(D) определение групп крови ИВД, набор, реакция агглютинации</t>
  </si>
  <si>
    <t>Классификация групп крови по фенотипам (CcDEe)/ Kell ИВД, набор, реакция агглютинации</t>
  </si>
  <si>
    <t>Эритроциты стандартные для перекрестного определения групп крови по системе AB0 ИВД, набор, реакция агглютинации</t>
  </si>
  <si>
    <t>Человеческие эритроциты группы 0 в виде 0,8% суспензии в буферном растворе с консервантами для скрининга АТ</t>
  </si>
  <si>
    <t>Раствор низкой ионной силы (LISS) иммуногематологический реагент ИВД</t>
  </si>
  <si>
    <t>Эритроциты для скрининга антител ИВД, набор, реакция агглютинации</t>
  </si>
  <si>
    <t>упак</t>
  </si>
  <si>
    <t>Источник 3
 КП № 519-2022 от 14.11.2022</t>
  </si>
  <si>
    <t>Источник 1
 КП № 22325от 10.11.2022</t>
  </si>
  <si>
    <t>Источник 2
 КП № 613/2022 от 14.11.2022</t>
  </si>
  <si>
    <r>
      <t xml:space="preserve">Начальная (максимальная) цена договора составляет: </t>
    </r>
    <r>
      <rPr>
        <b/>
        <sz val="11"/>
        <rFont val="Times New Roman"/>
        <family val="1"/>
        <charset val="204"/>
      </rPr>
      <t>1 220 195,80 рублей</t>
    </r>
    <r>
      <rPr>
        <sz val="11"/>
        <rFont val="Times New Roman"/>
        <family val="1"/>
        <charset val="204"/>
      </rPr>
      <t xml:space="preserve"> (Один миллион двести двадцать тысяч сто девяносто пять рублей 80 копеек).</t>
    </r>
  </si>
  <si>
    <t>Поставка реагентов диагностических для определения антител к антигенам эритроцитов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</si>
</sst>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40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5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vertical="top" wrapText="1"/>
    </xf>
    <xf numFmtId="3" fontId="24" fillId="9" borderId="0" xfId="0" applyNumberFormat="1" applyFont="1" applyFill="1" applyAlignment="1">
      <alignment horizontal="center" vertical="center" wrapText="1"/>
    </xf>
    <xf numFmtId="4" fontId="24" fillId="9" borderId="0" xfId="0" applyNumberFormat="1" applyFont="1" applyFill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335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335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3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3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143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629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3486150</xdr:rowOff>
    </xdr:from>
    <xdr:to>
      <xdr:col>13</xdr:col>
      <xdr:colOff>1390650</xdr:colOff>
      <xdr:row>8</xdr:row>
      <xdr:rowOff>647700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14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3486150</xdr:rowOff>
    </xdr:from>
    <xdr:to>
      <xdr:col>13</xdr:col>
      <xdr:colOff>1390650</xdr:colOff>
      <xdr:row>9</xdr:row>
      <xdr:rowOff>647700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762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410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3486150</xdr:rowOff>
    </xdr:from>
    <xdr:to>
      <xdr:col>13</xdr:col>
      <xdr:colOff>1390650</xdr:colOff>
      <xdr:row>11</xdr:row>
      <xdr:rowOff>647700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896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3486150</xdr:rowOff>
    </xdr:from>
    <xdr:to>
      <xdr:col>13</xdr:col>
      <xdr:colOff>1390650</xdr:colOff>
      <xdr:row>12</xdr:row>
      <xdr:rowOff>647700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7219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19"/>
  <sheetViews>
    <sheetView tabSelected="1" zoomScaleNormal="69" workbookViewId="0">
      <selection activeCell="E9" sqref="E9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89" width="8.85546875" style="5" customWidth="1"/>
    <col min="90" max="213" width="8.85546875" style="1" customWidth="1"/>
    <col min="214" max="16384" width="9.140625" style="1"/>
  </cols>
  <sheetData>
    <row r="1" spans="1:14" ht="24.7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30.75" customHeight="1">
      <c r="A2" s="36" t="s">
        <v>28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51">
      <c r="A3" s="37" t="s">
        <v>1</v>
      </c>
      <c r="B3" s="38" t="s">
        <v>11</v>
      </c>
      <c r="C3" s="37" t="s">
        <v>7</v>
      </c>
      <c r="D3" s="35" t="s">
        <v>6</v>
      </c>
      <c r="E3" s="30" t="s">
        <v>2</v>
      </c>
      <c r="F3" s="30"/>
      <c r="G3" s="30"/>
      <c r="H3" s="30"/>
      <c r="I3" s="30"/>
      <c r="J3" s="30"/>
      <c r="K3" s="30" t="s">
        <v>3</v>
      </c>
      <c r="L3" s="30"/>
      <c r="M3" s="30"/>
      <c r="N3" s="8" t="s">
        <v>4</v>
      </c>
    </row>
    <row r="4" spans="1:14" ht="45.75" customHeight="1">
      <c r="A4" s="37"/>
      <c r="B4" s="38"/>
      <c r="C4" s="37"/>
      <c r="D4" s="35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30" t="s">
        <v>8</v>
      </c>
      <c r="L4" s="30" t="s">
        <v>5</v>
      </c>
      <c r="M4" s="30" t="s">
        <v>9</v>
      </c>
      <c r="N4" s="31" t="s">
        <v>12</v>
      </c>
    </row>
    <row r="5" spans="1:14" ht="84.75" customHeight="1">
      <c r="A5" s="37"/>
      <c r="B5" s="39"/>
      <c r="C5" s="37"/>
      <c r="D5" s="35"/>
      <c r="E5" s="32" t="s">
        <v>25</v>
      </c>
      <c r="F5" s="32"/>
      <c r="G5" s="32" t="s">
        <v>26</v>
      </c>
      <c r="H5" s="32"/>
      <c r="I5" s="32" t="s">
        <v>24</v>
      </c>
      <c r="J5" s="32"/>
      <c r="K5" s="30"/>
      <c r="L5" s="30"/>
      <c r="M5" s="30"/>
      <c r="N5" s="31"/>
    </row>
    <row r="6" spans="1:14" ht="38.25">
      <c r="A6" s="27">
        <v>1</v>
      </c>
      <c r="B6" s="29" t="s">
        <v>15</v>
      </c>
      <c r="C6" s="18" t="s">
        <v>23</v>
      </c>
      <c r="D6" s="18">
        <v>10</v>
      </c>
      <c r="E6" s="16">
        <v>17380</v>
      </c>
      <c r="F6" s="9">
        <f>D6*E6</f>
        <v>173800</v>
      </c>
      <c r="G6" s="16">
        <v>17397.400000000001</v>
      </c>
      <c r="H6" s="9">
        <f>D6*G6</f>
        <v>173974</v>
      </c>
      <c r="I6" s="16">
        <v>17814.5</v>
      </c>
      <c r="J6" s="9">
        <f>D6*I6</f>
        <v>178145</v>
      </c>
      <c r="K6" s="26">
        <f>(E6+G6+I6)/3</f>
        <v>17530.633333333335</v>
      </c>
      <c r="L6" s="7">
        <f>STDEV(E6,G6,I6)</f>
        <v>245.98964070328884</v>
      </c>
      <c r="M6" s="10">
        <f>L6/K6</f>
        <v>1.4031988236018597E-2</v>
      </c>
      <c r="N6" s="11">
        <f>ROUND(K6,2)*D6</f>
        <v>175306.30000000002</v>
      </c>
    </row>
    <row r="7" spans="1:14" s="6" customFormat="1" ht="51">
      <c r="A7" s="27">
        <v>2</v>
      </c>
      <c r="B7" s="29" t="s">
        <v>16</v>
      </c>
      <c r="C7" s="18" t="s">
        <v>23</v>
      </c>
      <c r="D7" s="18">
        <v>10</v>
      </c>
      <c r="E7" s="16">
        <v>20603</v>
      </c>
      <c r="F7" s="9">
        <f t="shared" ref="F7:F13" si="0">D7*E7</f>
        <v>206030</v>
      </c>
      <c r="G7" s="16">
        <v>20623.7</v>
      </c>
      <c r="H7" s="9">
        <f t="shared" ref="H7:H13" si="1">D7*G7</f>
        <v>206237</v>
      </c>
      <c r="I7" s="16">
        <v>21118.1</v>
      </c>
      <c r="J7" s="9">
        <f t="shared" ref="J7:J13" si="2">D7*I7</f>
        <v>211181</v>
      </c>
      <c r="K7" s="26">
        <f>(E7+G7+I7)/3</f>
        <v>20781.599999999999</v>
      </c>
      <c r="L7" s="7">
        <f>STDEV(E7,G7,I7)</f>
        <v>291.60128600539366</v>
      </c>
      <c r="M7" s="10">
        <f t="shared" ref="M7:M13" si="3">L7/K7</f>
        <v>1.4031705258757443E-2</v>
      </c>
      <c r="N7" s="11">
        <f>ROUND(K7,2)*D7</f>
        <v>207816</v>
      </c>
    </row>
    <row r="8" spans="1:14" s="6" customFormat="1" ht="38.25">
      <c r="A8" s="27">
        <v>3</v>
      </c>
      <c r="B8" s="29" t="s">
        <v>17</v>
      </c>
      <c r="C8" s="18" t="s">
        <v>23</v>
      </c>
      <c r="D8" s="18">
        <v>10</v>
      </c>
      <c r="E8" s="16">
        <v>16560</v>
      </c>
      <c r="F8" s="9">
        <f t="shared" si="0"/>
        <v>165600</v>
      </c>
      <c r="G8" s="16">
        <v>16576.599999999999</v>
      </c>
      <c r="H8" s="9">
        <f t="shared" si="1"/>
        <v>165766</v>
      </c>
      <c r="I8" s="16">
        <v>16974</v>
      </c>
      <c r="J8" s="9">
        <f t="shared" si="2"/>
        <v>169740</v>
      </c>
      <c r="K8" s="26">
        <f t="shared" ref="K8:K13" si="4">(E8+G8+I8)/3</f>
        <v>16703.533333333333</v>
      </c>
      <c r="L8" s="7">
        <f t="shared" ref="L8:L13" si="5">STDEV(E8,G8,I8)</f>
        <v>234.37801375840166</v>
      </c>
      <c r="M8" s="10">
        <f t="shared" si="3"/>
        <v>1.4031642831560689E-2</v>
      </c>
      <c r="N8" s="11">
        <f t="shared" ref="N8:N13" si="6">ROUND(K8,2)*D8</f>
        <v>167035.29999999999</v>
      </c>
    </row>
    <row r="9" spans="1:14" s="6" customFormat="1" ht="38.25">
      <c r="A9" s="27">
        <v>4</v>
      </c>
      <c r="B9" s="29" t="s">
        <v>18</v>
      </c>
      <c r="C9" s="18" t="s">
        <v>23</v>
      </c>
      <c r="D9" s="18">
        <v>10</v>
      </c>
      <c r="E9" s="16">
        <v>36380</v>
      </c>
      <c r="F9" s="9">
        <f t="shared" si="0"/>
        <v>363800</v>
      </c>
      <c r="G9" s="16">
        <v>36416.400000000001</v>
      </c>
      <c r="H9" s="9">
        <f t="shared" si="1"/>
        <v>364164</v>
      </c>
      <c r="I9" s="16">
        <v>37289.5</v>
      </c>
      <c r="J9" s="9">
        <f t="shared" si="2"/>
        <v>372895</v>
      </c>
      <c r="K9" s="26">
        <f t="shared" si="4"/>
        <v>36695.299999999996</v>
      </c>
      <c r="L9" s="7">
        <f t="shared" si="5"/>
        <v>514.91404137001314</v>
      </c>
      <c r="M9" s="10">
        <f t="shared" si="3"/>
        <v>1.4032152383820631E-2</v>
      </c>
      <c r="N9" s="11">
        <f t="shared" si="6"/>
        <v>366953</v>
      </c>
    </row>
    <row r="10" spans="1:14" s="6" customFormat="1" ht="51">
      <c r="A10" s="27">
        <v>5</v>
      </c>
      <c r="B10" s="29" t="s">
        <v>19</v>
      </c>
      <c r="C10" s="18" t="s">
        <v>23</v>
      </c>
      <c r="D10" s="18">
        <v>12</v>
      </c>
      <c r="E10" s="16">
        <v>4580</v>
      </c>
      <c r="F10" s="9">
        <f t="shared" si="0"/>
        <v>54960</v>
      </c>
      <c r="G10" s="16">
        <v>4584.6000000000004</v>
      </c>
      <c r="H10" s="9">
        <f t="shared" si="1"/>
        <v>55015.200000000004</v>
      </c>
      <c r="I10" s="16">
        <v>4694.5</v>
      </c>
      <c r="J10" s="9">
        <f t="shared" si="2"/>
        <v>56334</v>
      </c>
      <c r="K10" s="26">
        <f t="shared" si="4"/>
        <v>4619.7</v>
      </c>
      <c r="L10" s="7">
        <f t="shared" si="5"/>
        <v>64.819518665290829</v>
      </c>
      <c r="M10" s="10">
        <f t="shared" si="3"/>
        <v>1.4031109956337171E-2</v>
      </c>
      <c r="N10" s="11">
        <f t="shared" si="6"/>
        <v>55436.399999999994</v>
      </c>
    </row>
    <row r="11" spans="1:14" s="6" customFormat="1" ht="51">
      <c r="A11" s="27">
        <v>6</v>
      </c>
      <c r="B11" s="29" t="s">
        <v>20</v>
      </c>
      <c r="C11" s="18" t="s">
        <v>23</v>
      </c>
      <c r="D11" s="18">
        <v>12</v>
      </c>
      <c r="E11" s="16">
        <v>8350</v>
      </c>
      <c r="F11" s="9">
        <f t="shared" si="0"/>
        <v>100200</v>
      </c>
      <c r="G11" s="16">
        <v>8358.4</v>
      </c>
      <c r="H11" s="9">
        <f t="shared" si="1"/>
        <v>100300.79999999999</v>
      </c>
      <c r="I11" s="16">
        <v>8558.7999999999993</v>
      </c>
      <c r="J11" s="9">
        <f t="shared" si="2"/>
        <v>102705.59999999999</v>
      </c>
      <c r="K11" s="26">
        <f t="shared" si="4"/>
        <v>8422.4</v>
      </c>
      <c r="L11" s="7">
        <f t="shared" si="5"/>
        <v>118.20050761312289</v>
      </c>
      <c r="M11" s="10">
        <f t="shared" si="3"/>
        <v>1.4034064828685754E-2</v>
      </c>
      <c r="N11" s="11">
        <f t="shared" si="6"/>
        <v>101068.79999999999</v>
      </c>
    </row>
    <row r="12" spans="1:14" s="6" customFormat="1" ht="38.25">
      <c r="A12" s="27">
        <v>7</v>
      </c>
      <c r="B12" s="29" t="s">
        <v>21</v>
      </c>
      <c r="C12" s="18" t="s">
        <v>23</v>
      </c>
      <c r="D12" s="18">
        <v>12</v>
      </c>
      <c r="E12" s="16">
        <v>7800</v>
      </c>
      <c r="F12" s="9">
        <f t="shared" si="0"/>
        <v>93600</v>
      </c>
      <c r="G12" s="16">
        <v>7807.8</v>
      </c>
      <c r="H12" s="9">
        <f t="shared" si="1"/>
        <v>93693.6</v>
      </c>
      <c r="I12" s="16">
        <v>7995</v>
      </c>
      <c r="J12" s="9">
        <f t="shared" si="2"/>
        <v>95940</v>
      </c>
      <c r="K12" s="26">
        <f t="shared" si="4"/>
        <v>7867.5999999999995</v>
      </c>
      <c r="L12" s="7">
        <f t="shared" si="5"/>
        <v>110.4005434769231</v>
      </c>
      <c r="M12" s="10">
        <f t="shared" si="3"/>
        <v>1.4032302541680195E-2</v>
      </c>
      <c r="N12" s="11">
        <f t="shared" si="6"/>
        <v>94411.200000000012</v>
      </c>
    </row>
    <row r="13" spans="1:14" s="6" customFormat="1" ht="25.5">
      <c r="A13" s="27">
        <v>8</v>
      </c>
      <c r="B13" s="29" t="s">
        <v>22</v>
      </c>
      <c r="C13" s="18" t="s">
        <v>23</v>
      </c>
      <c r="D13" s="18">
        <v>12</v>
      </c>
      <c r="E13" s="16">
        <v>4310</v>
      </c>
      <c r="F13" s="9">
        <f t="shared" si="0"/>
        <v>51720</v>
      </c>
      <c r="G13" s="16">
        <v>4314.3999999999996</v>
      </c>
      <c r="H13" s="9">
        <f t="shared" si="1"/>
        <v>51772.799999999996</v>
      </c>
      <c r="I13" s="16">
        <v>4417.8</v>
      </c>
      <c r="J13" s="9">
        <f t="shared" si="2"/>
        <v>53013.600000000006</v>
      </c>
      <c r="K13" s="26">
        <f t="shared" si="4"/>
        <v>4347.4000000000005</v>
      </c>
      <c r="L13" s="7">
        <f t="shared" si="5"/>
        <v>61.007868344993213</v>
      </c>
      <c r="M13" s="10">
        <f t="shared" si="3"/>
        <v>1.4033184971475642E-2</v>
      </c>
      <c r="N13" s="11">
        <f t="shared" si="6"/>
        <v>52168.799999999996</v>
      </c>
    </row>
    <row r="14" spans="1:14">
      <c r="A14" s="12"/>
      <c r="B14" s="28" t="s">
        <v>10</v>
      </c>
      <c r="C14" s="13"/>
      <c r="D14" s="14"/>
      <c r="E14" s="15"/>
      <c r="F14" s="15">
        <f>SUM(F6:F13)</f>
        <v>1209710</v>
      </c>
      <c r="G14" s="15"/>
      <c r="H14" s="15">
        <f>SUM(H6:H13)</f>
        <v>1210923.4000000001</v>
      </c>
      <c r="I14" s="15"/>
      <c r="J14" s="15">
        <f>SUM(J6:J13)</f>
        <v>1239954.2000000002</v>
      </c>
      <c r="K14" s="15"/>
      <c r="L14" s="15"/>
      <c r="M14" s="15"/>
      <c r="N14" s="15">
        <f>SUM(N6:N13)</f>
        <v>1220195.8</v>
      </c>
    </row>
    <row r="18" spans="1:89" s="21" customFormat="1" ht="47.25" customHeight="1">
      <c r="A18" s="19"/>
      <c r="B18" s="34" t="s">
        <v>27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</row>
    <row r="19" spans="1:89" s="21" customFormat="1" ht="15">
      <c r="A19" s="22"/>
      <c r="B19" s="23"/>
      <c r="C19" s="23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</row>
  </sheetData>
  <mergeCells count="16">
    <mergeCell ref="A1:N1"/>
    <mergeCell ref="B18:N18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2022-11-10T08:40:50Z</cp:lastPrinted>
  <dcterms:created xsi:type="dcterms:W3CDTF">2018-12-14T15:08:00Z</dcterms:created>
  <dcterms:modified xsi:type="dcterms:W3CDTF">2022-12-11T07:27:45Z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