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НМЦК!$A$1:$N$40</definedName>
  </definedNames>
  <calcPr calcId="114210"/>
</workbook>
</file>

<file path=xl/calcChain.xml><?xml version="1.0" encoding="utf-8"?>
<calcChain xmlns="http://schemas.openxmlformats.org/spreadsheetml/2006/main">
  <c r="K10" i="1"/>
  <c r="N10"/>
  <c r="K14"/>
  <c r="N14"/>
  <c r="K18"/>
  <c r="N18"/>
  <c r="K22"/>
  <c r="N22"/>
  <c r="K26"/>
  <c r="N26"/>
  <c r="K30"/>
  <c r="N30"/>
  <c r="K34"/>
  <c r="N34"/>
  <c r="J7"/>
  <c r="J8"/>
  <c r="J9"/>
  <c r="J6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H7"/>
  <c r="H8"/>
  <c r="H6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6"/>
  <c r="F36"/>
  <c r="L7"/>
  <c r="L8"/>
  <c r="L9"/>
  <c r="L10"/>
  <c r="L11"/>
  <c r="L12"/>
  <c r="L13"/>
  <c r="K7"/>
  <c r="N7"/>
  <c r="K8"/>
  <c r="N8"/>
  <c r="K9"/>
  <c r="N9"/>
  <c r="K11"/>
  <c r="N11"/>
  <c r="K12"/>
  <c r="N12"/>
  <c r="K13"/>
  <c r="N13"/>
  <c r="M13"/>
  <c r="M9"/>
  <c r="M10"/>
  <c r="M12"/>
  <c r="M8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K35"/>
  <c r="M35"/>
  <c r="K15"/>
  <c r="N15"/>
  <c r="K16"/>
  <c r="N16"/>
  <c r="K17"/>
  <c r="N17"/>
  <c r="K19"/>
  <c r="N19"/>
  <c r="K20"/>
  <c r="N20"/>
  <c r="K21"/>
  <c r="N21"/>
  <c r="K23"/>
  <c r="N23"/>
  <c r="K24"/>
  <c r="N24"/>
  <c r="K25"/>
  <c r="N25"/>
  <c r="K27"/>
  <c r="N27"/>
  <c r="K28"/>
  <c r="N28"/>
  <c r="K29"/>
  <c r="N29"/>
  <c r="K31"/>
  <c r="N31"/>
  <c r="K32"/>
  <c r="N32"/>
  <c r="K33"/>
  <c r="N33"/>
  <c r="N35"/>
  <c r="M14"/>
  <c r="M15"/>
  <c r="M16"/>
  <c r="M17"/>
  <c r="M18"/>
  <c r="M19"/>
  <c r="M20"/>
  <c r="M21"/>
  <c r="M22"/>
  <c r="M23"/>
  <c r="L6"/>
  <c r="K6"/>
  <c r="N6"/>
  <c r="M34"/>
  <c r="M31"/>
  <c r="M6"/>
  <c r="M30"/>
  <c r="M25"/>
  <c r="M29"/>
  <c r="M33"/>
  <c r="M28"/>
  <c r="M24"/>
  <c r="M27"/>
  <c r="M26"/>
  <c r="M32"/>
  <c r="N36"/>
  <c r="M7"/>
  <c r="M11"/>
</calcChain>
</file>

<file path=xl/sharedStrings.xml><?xml version="1.0" encoding="utf-8"?>
<sst xmlns="http://schemas.openxmlformats.org/spreadsheetml/2006/main" count="84" uniqueCount="51">
  <si>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</si>
  <si>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</si>
  <si>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</si>
  <si>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</si>
  <si>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</si>
  <si>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</si>
  <si>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</si>
  <si>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</si>
  <si>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</si>
  <si>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</si>
  <si>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</si>
  <si>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</si>
  <si>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</si>
  <si>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</si>
  <si>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</si>
  <si>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</si>
  <si>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Источник 1
 КП № 6728-24 от 23.03.2023</t>
  </si>
  <si>
    <t>Источник 2
 КП № 4691-21.03.23-17 от 21.03.2023</t>
  </si>
  <si>
    <t>Источник 3
 КП № 2701-1408 от 23.03.2023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</si>
  <si>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1 196 451,77 рубль </t>
    </r>
    <r>
      <rPr>
        <sz val="12"/>
        <rFont val="Times New Roman"/>
        <family val="1"/>
        <charset val="204"/>
      </rPr>
      <t>(Один миллион сто девяносто шесть тысяч четыреста пятьдесят один рубль 77 копеек).</t>
    </r>
  </si>
  <si>
    <t>Поставка лекарственных препаратов (Производные салициловой кислоты, пиразолона и парааминофенола, средства химико-фармацевтические фармакотерапевтического действия прочие. Средства, действующие на вегетативную нервную систему и чувствительные нервные окончания).</t>
  </si>
  <si>
    <t>Аллопуринол таблетки 100 мг, 10 шт. - упаковки ячейковые контурные х5 - пачки картонные</t>
  </si>
  <si>
    <t xml:space="preserve">Амброксол таблетки 30 мг х10; упаковка контурная ячейковая х2 пачка картонная  </t>
  </si>
  <si>
    <t xml:space="preserve">Амброксол раствор для приема внутрь и ингаляций 7,5 мг/мл, 100 мл -флакон-капельницы темного стекла/в комплекте с мерным стаканчиком/-пачки картонные. </t>
  </si>
  <si>
    <t xml:space="preserve">Маркаин Спинал Хэви раствор для интратекального введения 5 мг/мл, 4 мл - ампулы х5 - упаковки ячейковые контурные - пачки картонные. (Состав на 1 мл раствора:Активное вещество: бупивакаина гидрохлорид моногидрат 5,28 мг в пересчете на бупивакаина гидрохлорид 5,0 мг. Вспомогательные вещества: декстрозы моногидрат, натрия гидроксида раствор  0,1М или хлористоводороной кислоты раствор 0,1М, вода для инъекций.) </t>
  </si>
  <si>
    <t xml:space="preserve">Висмута трикалия дицитрат таблетки покрытые оболочкой 120 мг, 8 шт. - упаковки ячейковые контурные х14 - пачки картонные </t>
  </si>
  <si>
    <t>Диклофенак таблетки покрытые кишечнорастворимой оболочкой 25 мг, 10 шт. - упаковки ячейковые контурные х2 - пачки картонные</t>
  </si>
  <si>
    <t>Диклофенак раствор для внутримышечного введения 25 мг/мл, 3 мл - ампулы х5 - упаковки ячейковые контурные х2- пачки картонные</t>
  </si>
  <si>
    <t>Диклофенак капли глазные 0.1%  5 мл  флакон-капельницы пластиковые х1  - пачки картонные</t>
  </si>
  <si>
    <t xml:space="preserve">Дифенгидрамин раствор для внутривенного и внутримышечного введения 10 мг/мл, 1 мл - ампулы х10 /в комплекте с ножом ампульным или скарификатором/ - пачки картонные </t>
  </si>
  <si>
    <t>Ибупрофен таблетки покрытые пленочной оболочкой 200 мг, 10 шт. - упаковки ячейковые контурные х5 - пачки картонные</t>
  </si>
  <si>
    <t>Ибупрофен суспензия для приема внутрь, 100 мг|5 мл, 100 мл - флаконы полиэтилентерефталатные х1 / в комплекте с шприцем дозирующим / - коробки картонные</t>
  </si>
  <si>
    <t>Ипратропия бромид раствор для ингаляций 0.25 мг/мл, 20 мл - флакон-капельницы темного стекла - пачки картонные</t>
  </si>
  <si>
    <t xml:space="preserve">Ипратропия бромид+Фенотерол раствор для ингаляций 0.25 мг+0.5 мг/мл, 20 мл - флакон-капельницы темного стекла - пачки картонные </t>
  </si>
  <si>
    <t>Кеторолак раствор для внутривенного и внутримышечного введения 30 мг/мл, 1 мл - ампулы темного стекла х5 - упаковки контурные пластиковые (поддоны) х2 /в комплекте с ножом ампульным или скарификатором, если необходим для ампул данного типа/ - пачки картон</t>
  </si>
  <si>
    <t>Лидокаин спрей для местного применения дозированный 10%, 38 г - флаконы темного стекла 50 мл /в комплекте с распылителем механическим/ - пачки картонные</t>
  </si>
  <si>
    <t>Лидокаин раствор для инъекций 20 мг/мл, 2 мл - ампулы х10 /в комплекте с ножом ампульным или скарификатором/ - пачки картонные</t>
  </si>
  <si>
    <t>Лидокаин капли глазные, 2%, 1.5 мл - тюбик-капельницы (5) - пачки картонные</t>
  </si>
  <si>
    <t xml:space="preserve">Катеджель с лидокаином гель для местного применения 12.5 г - шприцы (25 шт.) - коробки картонные - для стационаров </t>
  </si>
  <si>
    <t>Метоклопрамид таблетки 10 мг, 10 шт. - упаковки ячейковые контурные х5 - пачки картонные</t>
  </si>
  <si>
    <t>Неостигмина метилсульфат раствор для внутривенного и подкожного введения 0.5 мг/мл, 1 мл - ампулы (10) /в комплекте с ножом ампульным или скарификатором, если необходим для ампул данного типа/ - пачки картонные</t>
  </si>
  <si>
    <t xml:space="preserve">Оксибупрокаин капли глазные 0.4%, 5 мл - флакон-капельницы пластиковые - пачки картонные </t>
  </si>
  <si>
    <t xml:space="preserve">Ондансетрон раствор для внутривенного и внутримышечного введения 2 мг/мл, 2 мл - ампулы х5 - упаковки контурные пластиковые (поддоны) - пачки картонные </t>
  </si>
  <si>
    <t>Парацетамол раствор для инфузий, 10 мг/мл, 100 мл - бутылка (1) - пачка картонна</t>
  </si>
  <si>
    <t xml:space="preserve">Пипекурония бромид лиофилизат для приготовления раствора для внутривенного введения 4 мг - флаконы х5 - упаковки контурные пластиковые (поддоны) х5 /в комплекте с растворителем: натрия хлорида раствор 0.9% (ампулы) 2 мл/ - пачки картонные </t>
  </si>
  <si>
    <t>Рокурония бромид раствор для внутривенного введения 10 мг/мл 5 мл флаконы х10-пачки картонные (для стационаров)</t>
  </si>
  <si>
    <t>Тамсулозин капсулы с модифицированным высвобождением 0.4 мг •10 шт., - блистеры (3) - пачки картонные. Срок годности не менее 4 лет.</t>
  </si>
  <si>
    <t xml:space="preserve">Фамотидин лиофилизат для приготовления раствора для внутривенного введения 20 мг, 72.8 мг - флаконы х5 - упаковки контурные пластиковые (поддоны) /в комплекте с растворителем: натрия хлорида раствор 0.9% (ампулы) 5 мл-5 шт./ - пачки картонные </t>
  </si>
  <si>
    <t>Формотерол капсулы с порошком для ингаляций 12 мкг, 10 шт. - блистер х6 /в комплекте с устройством для ингаляций/ - пачки картонные</t>
  </si>
  <si>
    <t>Хлоропирамин раствор для внутривенного и внутримышечного введения 20 мг/мл, 1 мл - ампулы х5 - упаковки ячейковые контурные - пачки картонные</t>
  </si>
  <si>
    <t xml:space="preserve">Этилметилгидроксипириди-на сукцинат раствор для внутривенного и внутримышечного введения 50 мг/мл, 2 мл - ампулы х10- упаковки контурные ячейковые  - коробки картонные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</si>
</sst>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5" fillId="0" borderId="0" xfId="18" applyFont="1" applyFill="1" applyBorder="1"/>
    <xf numFmtId="0" fontId="25" fillId="0" borderId="0" xfId="18" applyFont="1" applyFill="1" applyAlignment="1">
      <alignment wrapText="1"/>
    </xf>
    <xf numFmtId="0" fontId="25" fillId="0" borderId="0" xfId="18" applyFont="1" applyFill="1"/>
    <xf numFmtId="0" fontId="18" fillId="0" borderId="2" xfId="18" applyFont="1" applyFill="1" applyBorder="1" applyAlignment="1">
      <alignment horizontal="center" vertical="center"/>
    </xf>
    <xf numFmtId="0" fontId="18" fillId="0" borderId="2" xfId="18" applyFont="1" applyFill="1" applyBorder="1" applyAlignment="1">
      <alignment horizontal="center" vertical="center" wrapText="1"/>
    </xf>
    <xf numFmtId="4" fontId="18" fillId="0" borderId="2" xfId="18" applyNumberFormat="1" applyFont="1" applyFill="1" applyBorder="1" applyAlignment="1">
      <alignment horizontal="center" vertical="center"/>
    </xf>
    <xf numFmtId="4" fontId="18" fillId="0" borderId="2" xfId="18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6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1621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1621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162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1174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462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633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39"/>
  <sheetViews>
    <sheetView tabSelected="1" zoomScaleNormal="71" workbookViewId="0">
      <selection activeCell="B29" sqref="B29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7.28515625" style="5" bestFit="1" customWidth="1"/>
    <col min="16" max="94" width="8.85546875" style="5" customWidth="1"/>
    <col min="95" max="218" width="8.85546875" style="1" customWidth="1"/>
    <col min="219" max="16384" width="9.140625" style="1"/>
  </cols>
  <sheetData>
    <row r="1" spans="1:16" ht="36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49.5" customHeight="1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6" ht="38.25">
      <c r="A3" s="40" t="s">
        <v>1</v>
      </c>
      <c r="B3" s="42" t="s">
        <v>11</v>
      </c>
      <c r="C3" s="40" t="s">
        <v>7</v>
      </c>
      <c r="D3" s="37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7" t="s">
        <v>4</v>
      </c>
    </row>
    <row r="4" spans="1:16" ht="45.75" customHeight="1">
      <c r="A4" s="40"/>
      <c r="B4" s="42"/>
      <c r="C4" s="40"/>
      <c r="D4" s="37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0" t="s">
        <v>8</v>
      </c>
      <c r="L4" s="30" t="s">
        <v>5</v>
      </c>
      <c r="M4" s="30" t="s">
        <v>9</v>
      </c>
      <c r="N4" s="32" t="s">
        <v>12</v>
      </c>
    </row>
    <row r="5" spans="1:16" ht="81.75" customHeight="1">
      <c r="A5" s="41"/>
      <c r="B5" s="43"/>
      <c r="C5" s="41"/>
      <c r="D5" s="38"/>
      <c r="E5" s="34" t="s">
        <v>16</v>
      </c>
      <c r="F5" s="34"/>
      <c r="G5" s="34" t="s">
        <v>17</v>
      </c>
      <c r="H5" s="34"/>
      <c r="I5" s="34" t="s">
        <v>18</v>
      </c>
      <c r="J5" s="34"/>
      <c r="K5" s="31"/>
      <c r="L5" s="31"/>
      <c r="M5" s="31"/>
      <c r="N5" s="33"/>
    </row>
    <row r="6" spans="1:16" ht="45">
      <c r="A6" s="26">
        <v>1</v>
      </c>
      <c r="B6" s="29" t="s">
        <v>21</v>
      </c>
      <c r="C6" s="27" t="s">
        <v>15</v>
      </c>
      <c r="D6" s="21">
        <v>10</v>
      </c>
      <c r="E6" s="23">
        <v>113.71</v>
      </c>
      <c r="F6" s="8">
        <f>D6*E6</f>
        <v>1137.0999999999999</v>
      </c>
      <c r="G6" s="23">
        <v>114.26</v>
      </c>
      <c r="H6" s="8">
        <f>D6*G6</f>
        <v>1142.6000000000001</v>
      </c>
      <c r="I6" s="23">
        <v>114.37</v>
      </c>
      <c r="J6" s="8">
        <f>D6*I6</f>
        <v>1143.7</v>
      </c>
      <c r="K6" s="25">
        <f t="shared" ref="K6:K35" si="0">(E6+G6+I6)/3</f>
        <v>114.11333333333334</v>
      </c>
      <c r="L6" s="17">
        <f t="shared" ref="L6:L35" si="1">STDEV(E6,G6,I6)</f>
        <v>0.35360052790359903</v>
      </c>
      <c r="M6" s="9">
        <f t="shared" ref="M6:M35" si="2">L6/K6</f>
        <v>3.0986784591657329E-3</v>
      </c>
      <c r="N6" s="10">
        <f t="shared" ref="N6:N35" si="3">ROUND(K6,2)*D6</f>
        <v>1141.0999999999999</v>
      </c>
      <c r="O6" s="20"/>
      <c r="P6" s="4"/>
    </row>
    <row r="7" spans="1:16" ht="30">
      <c r="A7" s="26">
        <v>2</v>
      </c>
      <c r="B7" s="29" t="s">
        <v>22</v>
      </c>
      <c r="C7" s="27" t="s">
        <v>15</v>
      </c>
      <c r="D7" s="21">
        <v>120</v>
      </c>
      <c r="E7" s="23">
        <v>17.16</v>
      </c>
      <c r="F7" s="8">
        <f t="shared" ref="F7:F35" si="4">D7*E7</f>
        <v>2059.1999999999998</v>
      </c>
      <c r="G7" s="23">
        <v>17.71</v>
      </c>
      <c r="H7" s="8">
        <f t="shared" ref="H7:H35" si="5">D7*G7</f>
        <v>2125.2000000000003</v>
      </c>
      <c r="I7" s="23">
        <v>17.82</v>
      </c>
      <c r="J7" s="8">
        <f t="shared" ref="J7:J35" si="6">D7*I7</f>
        <v>2138.4</v>
      </c>
      <c r="K7" s="25">
        <f t="shared" si="0"/>
        <v>17.563333333333336</v>
      </c>
      <c r="L7" s="17">
        <f t="shared" si="1"/>
        <v>0.35360052790295604</v>
      </c>
      <c r="M7" s="9">
        <f t="shared" si="2"/>
        <v>2.0132882590792711E-2</v>
      </c>
      <c r="N7" s="10">
        <f t="shared" si="3"/>
        <v>2107.1999999999998</v>
      </c>
      <c r="O7" s="20"/>
      <c r="P7" s="4"/>
    </row>
    <row r="8" spans="1:16" ht="60">
      <c r="A8" s="26">
        <v>3</v>
      </c>
      <c r="B8" s="29" t="s">
        <v>23</v>
      </c>
      <c r="C8" s="27" t="s">
        <v>15</v>
      </c>
      <c r="D8" s="21">
        <v>123</v>
      </c>
      <c r="E8" s="23">
        <v>259.82</v>
      </c>
      <c r="F8" s="8">
        <f t="shared" si="4"/>
        <v>31957.86</v>
      </c>
      <c r="G8" s="23">
        <v>260.04000000000002</v>
      </c>
      <c r="H8" s="8">
        <f t="shared" si="5"/>
        <v>31984.920000000002</v>
      </c>
      <c r="I8" s="23">
        <v>260.7</v>
      </c>
      <c r="J8" s="8">
        <f t="shared" si="6"/>
        <v>32066.1</v>
      </c>
      <c r="K8" s="25">
        <f t="shared" si="0"/>
        <v>260.18666666666667</v>
      </c>
      <c r="L8" s="17">
        <f t="shared" si="1"/>
        <v>0.45796651988254228</v>
      </c>
      <c r="M8" s="9">
        <f t="shared" si="2"/>
        <v>1.7601459972937722E-3</v>
      </c>
      <c r="N8" s="10">
        <f t="shared" si="3"/>
        <v>32003.37</v>
      </c>
      <c r="O8" s="20"/>
      <c r="P8" s="4"/>
    </row>
    <row r="9" spans="1:16" ht="165">
      <c r="A9" s="26">
        <v>4</v>
      </c>
      <c r="B9" s="29" t="s">
        <v>24</v>
      </c>
      <c r="C9" s="27" t="s">
        <v>15</v>
      </c>
      <c r="D9" s="22">
        <v>20</v>
      </c>
      <c r="E9" s="24">
        <v>840.4</v>
      </c>
      <c r="F9" s="8">
        <f t="shared" si="4"/>
        <v>16808</v>
      </c>
      <c r="G9" s="24">
        <v>840.62</v>
      </c>
      <c r="H9" s="8">
        <f t="shared" si="5"/>
        <v>16812.400000000001</v>
      </c>
      <c r="I9" s="24">
        <v>841.28</v>
      </c>
      <c r="J9" s="8">
        <f t="shared" si="6"/>
        <v>16825.599999999999</v>
      </c>
      <c r="K9" s="25">
        <f t="shared" si="0"/>
        <v>840.76666666666677</v>
      </c>
      <c r="L9" s="17">
        <f t="shared" si="1"/>
        <v>0.45796651988254228</v>
      </c>
      <c r="M9" s="9">
        <f t="shared" si="2"/>
        <v>5.447010901350461E-4</v>
      </c>
      <c r="N9" s="10">
        <f t="shared" si="3"/>
        <v>16815.400000000001</v>
      </c>
      <c r="O9" s="19"/>
      <c r="P9" s="4"/>
    </row>
    <row r="10" spans="1:16" ht="50.25" customHeight="1">
      <c r="A10" s="26">
        <v>5</v>
      </c>
      <c r="B10" s="29" t="s">
        <v>25</v>
      </c>
      <c r="C10" s="27" t="s">
        <v>15</v>
      </c>
      <c r="D10" s="21">
        <v>30</v>
      </c>
      <c r="E10" s="23">
        <v>765.42</v>
      </c>
      <c r="F10" s="8">
        <f t="shared" si="4"/>
        <v>22962.6</v>
      </c>
      <c r="G10" s="23">
        <v>765.64</v>
      </c>
      <c r="H10" s="8">
        <f t="shared" si="5"/>
        <v>22969.200000000001</v>
      </c>
      <c r="I10" s="23">
        <v>766.3</v>
      </c>
      <c r="J10" s="8">
        <f t="shared" si="6"/>
        <v>22989</v>
      </c>
      <c r="K10" s="25">
        <f t="shared" si="0"/>
        <v>765.78666666666652</v>
      </c>
      <c r="L10" s="17">
        <f t="shared" si="1"/>
        <v>0.45796651988254228</v>
      </c>
      <c r="M10" s="9">
        <f t="shared" si="2"/>
        <v>5.9803407374013086E-4</v>
      </c>
      <c r="N10" s="10">
        <f t="shared" si="3"/>
        <v>22973.699999999997</v>
      </c>
      <c r="O10" s="20"/>
      <c r="P10" s="4"/>
    </row>
    <row r="11" spans="1:16" ht="60">
      <c r="A11" s="26">
        <v>6</v>
      </c>
      <c r="B11" s="29" t="s">
        <v>26</v>
      </c>
      <c r="C11" s="27" t="s">
        <v>15</v>
      </c>
      <c r="D11" s="21">
        <v>3</v>
      </c>
      <c r="E11" s="23">
        <v>21.6</v>
      </c>
      <c r="F11" s="8">
        <f t="shared" si="4"/>
        <v>64.800000000000011</v>
      </c>
      <c r="G11" s="23">
        <v>21.6</v>
      </c>
      <c r="H11" s="8">
        <f t="shared" si="5"/>
        <v>64.800000000000011</v>
      </c>
      <c r="I11" s="23">
        <v>22.26</v>
      </c>
      <c r="J11" s="8">
        <f t="shared" si="6"/>
        <v>66.78</v>
      </c>
      <c r="K11" s="25">
        <f t="shared" si="0"/>
        <v>21.820000000000004</v>
      </c>
      <c r="L11" s="17">
        <f t="shared" si="1"/>
        <v>0.38105117766521246</v>
      </c>
      <c r="M11" s="9">
        <f t="shared" si="2"/>
        <v>1.7463390360458863E-2</v>
      </c>
      <c r="N11" s="10">
        <f t="shared" si="3"/>
        <v>65.460000000000008</v>
      </c>
      <c r="O11" s="20"/>
      <c r="P11" s="4"/>
    </row>
    <row r="12" spans="1:16" ht="60">
      <c r="A12" s="26">
        <v>7</v>
      </c>
      <c r="B12" s="29" t="s">
        <v>27</v>
      </c>
      <c r="C12" s="27" t="s">
        <v>15</v>
      </c>
      <c r="D12" s="21">
        <v>660</v>
      </c>
      <c r="E12" s="23">
        <v>109.56</v>
      </c>
      <c r="F12" s="8">
        <f t="shared" si="4"/>
        <v>72309.600000000006</v>
      </c>
      <c r="G12" s="23">
        <v>109.34</v>
      </c>
      <c r="H12" s="8">
        <f t="shared" si="5"/>
        <v>72164.400000000009</v>
      </c>
      <c r="I12" s="23">
        <v>110.22</v>
      </c>
      <c r="J12" s="8">
        <f t="shared" si="6"/>
        <v>72745.2</v>
      </c>
      <c r="K12" s="25">
        <f t="shared" si="0"/>
        <v>109.70666666666666</v>
      </c>
      <c r="L12" s="17">
        <f t="shared" si="1"/>
        <v>0.457966519882331</v>
      </c>
      <c r="M12" s="9">
        <f t="shared" si="2"/>
        <v>4.1744639026707374E-3</v>
      </c>
      <c r="N12" s="10">
        <f t="shared" si="3"/>
        <v>72408.599999999991</v>
      </c>
      <c r="O12" s="20"/>
      <c r="P12" s="4"/>
    </row>
    <row r="13" spans="1:16" ht="45">
      <c r="A13" s="26">
        <v>8</v>
      </c>
      <c r="B13" s="29" t="s">
        <v>28</v>
      </c>
      <c r="C13" s="27" t="s">
        <v>15</v>
      </c>
      <c r="D13" s="21">
        <v>1</v>
      </c>
      <c r="E13" s="23">
        <v>21.56</v>
      </c>
      <c r="F13" s="8">
        <f t="shared" si="4"/>
        <v>21.56</v>
      </c>
      <c r="G13" s="23">
        <v>22.33</v>
      </c>
      <c r="H13" s="8">
        <f t="shared" si="5"/>
        <v>22.33</v>
      </c>
      <c r="I13" s="23">
        <v>22.44</v>
      </c>
      <c r="J13" s="8">
        <f t="shared" si="6"/>
        <v>22.44</v>
      </c>
      <c r="K13" s="25">
        <f t="shared" si="0"/>
        <v>22.11</v>
      </c>
      <c r="L13" s="17">
        <f t="shared" si="1"/>
        <v>0.47947888378940068</v>
      </c>
      <c r="M13" s="9">
        <f t="shared" si="2"/>
        <v>2.1686064395721426E-2</v>
      </c>
      <c r="N13" s="10">
        <f t="shared" si="3"/>
        <v>22.11</v>
      </c>
      <c r="O13" s="18"/>
      <c r="P13" s="4"/>
    </row>
    <row r="14" spans="1:16" ht="75">
      <c r="A14" s="26">
        <v>9</v>
      </c>
      <c r="B14" s="29" t="s">
        <v>29</v>
      </c>
      <c r="C14" s="27" t="s">
        <v>15</v>
      </c>
      <c r="D14" s="21">
        <v>30</v>
      </c>
      <c r="E14" s="23">
        <v>21.97</v>
      </c>
      <c r="F14" s="8">
        <f t="shared" si="4"/>
        <v>659.09999999999991</v>
      </c>
      <c r="G14" s="23">
        <v>21.97</v>
      </c>
      <c r="H14" s="8">
        <f t="shared" si="5"/>
        <v>659.09999999999991</v>
      </c>
      <c r="I14" s="23">
        <v>22.63</v>
      </c>
      <c r="J14" s="8">
        <f t="shared" si="6"/>
        <v>678.9</v>
      </c>
      <c r="K14" s="25">
        <f t="shared" si="0"/>
        <v>22.189999999999998</v>
      </c>
      <c r="L14" s="17">
        <f t="shared" si="1"/>
        <v>0.38105117766521246</v>
      </c>
      <c r="M14" s="9">
        <f t="shared" si="2"/>
        <v>1.717220268883337E-2</v>
      </c>
      <c r="N14" s="10">
        <f t="shared" si="3"/>
        <v>665.7</v>
      </c>
      <c r="O14" s="20"/>
      <c r="P14" s="4"/>
    </row>
    <row r="15" spans="1:16" ht="45">
      <c r="A15" s="26">
        <v>10</v>
      </c>
      <c r="B15" s="29" t="s">
        <v>30</v>
      </c>
      <c r="C15" s="27" t="s">
        <v>15</v>
      </c>
      <c r="D15" s="21">
        <v>50</v>
      </c>
      <c r="E15" s="23">
        <v>41.59</v>
      </c>
      <c r="F15" s="8">
        <f t="shared" si="4"/>
        <v>2079.5</v>
      </c>
      <c r="G15" s="23">
        <v>41.59</v>
      </c>
      <c r="H15" s="8">
        <f t="shared" si="5"/>
        <v>2079.5</v>
      </c>
      <c r="I15" s="23">
        <v>42.47</v>
      </c>
      <c r="J15" s="8">
        <f t="shared" si="6"/>
        <v>2123.5</v>
      </c>
      <c r="K15" s="25">
        <f t="shared" si="0"/>
        <v>41.883333333333333</v>
      </c>
      <c r="L15" s="17">
        <f t="shared" si="1"/>
        <v>0.50806823688680069</v>
      </c>
      <c r="M15" s="9">
        <f t="shared" si="2"/>
        <v>1.2130558779629146E-2</v>
      </c>
      <c r="N15" s="10">
        <f t="shared" si="3"/>
        <v>2094</v>
      </c>
      <c r="O15" s="20"/>
      <c r="P15" s="4"/>
    </row>
    <row r="16" spans="1:16" ht="60" customHeight="1">
      <c r="A16" s="26">
        <v>11</v>
      </c>
      <c r="B16" s="29" t="s">
        <v>31</v>
      </c>
      <c r="C16" s="27" t="s">
        <v>15</v>
      </c>
      <c r="D16" s="21">
        <v>3</v>
      </c>
      <c r="E16" s="23">
        <v>87.35</v>
      </c>
      <c r="F16" s="8">
        <f t="shared" si="4"/>
        <v>262.04999999999995</v>
      </c>
      <c r="G16" s="23">
        <v>87.9</v>
      </c>
      <c r="H16" s="8">
        <f t="shared" si="5"/>
        <v>263.70000000000005</v>
      </c>
      <c r="I16" s="23">
        <v>88.01</v>
      </c>
      <c r="J16" s="8">
        <f t="shared" si="6"/>
        <v>264.03000000000003</v>
      </c>
      <c r="K16" s="25">
        <f t="shared" si="0"/>
        <v>87.75333333333333</v>
      </c>
      <c r="L16" s="17">
        <f t="shared" si="1"/>
        <v>0.35360052790617114</v>
      </c>
      <c r="M16" s="9">
        <f t="shared" si="2"/>
        <v>4.0294825788897417E-3</v>
      </c>
      <c r="N16" s="10">
        <f t="shared" si="3"/>
        <v>263.25</v>
      </c>
      <c r="O16" s="20"/>
      <c r="P16" s="4"/>
    </row>
    <row r="17" spans="1:16" ht="45">
      <c r="A17" s="26">
        <v>12</v>
      </c>
      <c r="B17" s="29" t="s">
        <v>32</v>
      </c>
      <c r="C17" s="27" t="s">
        <v>15</v>
      </c>
      <c r="D17" s="21">
        <v>180</v>
      </c>
      <c r="E17" s="23">
        <v>191.64</v>
      </c>
      <c r="F17" s="8">
        <f t="shared" si="4"/>
        <v>34495.199999999997</v>
      </c>
      <c r="G17" s="23">
        <v>192.41</v>
      </c>
      <c r="H17" s="8">
        <f t="shared" si="5"/>
        <v>34633.800000000003</v>
      </c>
      <c r="I17" s="23">
        <v>192.52</v>
      </c>
      <c r="J17" s="8">
        <f t="shared" si="6"/>
        <v>34653.599999999999</v>
      </c>
      <c r="K17" s="25">
        <f t="shared" si="0"/>
        <v>192.18999999999997</v>
      </c>
      <c r="L17" s="17">
        <f t="shared" si="1"/>
        <v>0.47947888380303422</v>
      </c>
      <c r="M17" s="9">
        <f t="shared" si="2"/>
        <v>2.4948170237943405E-3</v>
      </c>
      <c r="N17" s="10">
        <f t="shared" si="3"/>
        <v>34594.199999999997</v>
      </c>
      <c r="O17" s="18"/>
      <c r="P17" s="4"/>
    </row>
    <row r="18" spans="1:16" ht="60">
      <c r="A18" s="26">
        <v>13</v>
      </c>
      <c r="B18" s="29" t="s">
        <v>33</v>
      </c>
      <c r="C18" s="27" t="s">
        <v>15</v>
      </c>
      <c r="D18" s="21">
        <v>180</v>
      </c>
      <c r="E18" s="23">
        <v>208.12</v>
      </c>
      <c r="F18" s="8">
        <f t="shared" si="4"/>
        <v>37461.599999999999</v>
      </c>
      <c r="G18" s="23">
        <v>208.12</v>
      </c>
      <c r="H18" s="8">
        <f t="shared" si="5"/>
        <v>37461.599999999999</v>
      </c>
      <c r="I18" s="23">
        <v>209</v>
      </c>
      <c r="J18" s="8">
        <f t="shared" si="6"/>
        <v>37620</v>
      </c>
      <c r="K18" s="25">
        <f t="shared" si="0"/>
        <v>208.41333333333333</v>
      </c>
      <c r="L18" s="17">
        <f t="shared" si="1"/>
        <v>0.50806823688277303</v>
      </c>
      <c r="M18" s="9">
        <f t="shared" si="2"/>
        <v>2.4377914251300608E-3</v>
      </c>
      <c r="N18" s="10">
        <f t="shared" si="3"/>
        <v>37513.800000000003</v>
      </c>
      <c r="O18" s="20"/>
      <c r="P18" s="4"/>
    </row>
    <row r="19" spans="1:16" ht="105">
      <c r="A19" s="26">
        <v>14</v>
      </c>
      <c r="B19" s="29" t="s">
        <v>34</v>
      </c>
      <c r="C19" s="27" t="s">
        <v>15</v>
      </c>
      <c r="D19" s="21">
        <v>360</v>
      </c>
      <c r="E19" s="23">
        <v>107.24</v>
      </c>
      <c r="F19" s="8">
        <f t="shared" si="4"/>
        <v>38606.400000000001</v>
      </c>
      <c r="G19" s="23">
        <v>107.46</v>
      </c>
      <c r="H19" s="8">
        <f t="shared" si="5"/>
        <v>38685.599999999999</v>
      </c>
      <c r="I19" s="23">
        <v>108.12</v>
      </c>
      <c r="J19" s="8">
        <f t="shared" si="6"/>
        <v>38923.200000000004</v>
      </c>
      <c r="K19" s="25">
        <f t="shared" si="0"/>
        <v>107.60666666666667</v>
      </c>
      <c r="L19" s="17">
        <f t="shared" si="1"/>
        <v>0.457966519882331</v>
      </c>
      <c r="M19" s="9">
        <f t="shared" si="2"/>
        <v>4.2559307343008274E-3</v>
      </c>
      <c r="N19" s="10">
        <f t="shared" si="3"/>
        <v>38739.599999999999</v>
      </c>
      <c r="O19" s="20"/>
      <c r="P19" s="4"/>
    </row>
    <row r="20" spans="1:16" ht="60">
      <c r="A20" s="26">
        <v>15</v>
      </c>
      <c r="B20" s="29" t="s">
        <v>35</v>
      </c>
      <c r="C20" s="27" t="s">
        <v>15</v>
      </c>
      <c r="D20" s="21">
        <v>30</v>
      </c>
      <c r="E20" s="23">
        <v>293</v>
      </c>
      <c r="F20" s="8">
        <f t="shared" si="4"/>
        <v>8790</v>
      </c>
      <c r="G20" s="23">
        <v>293</v>
      </c>
      <c r="H20" s="8">
        <f t="shared" si="5"/>
        <v>8790</v>
      </c>
      <c r="I20" s="23">
        <v>293.66000000000003</v>
      </c>
      <c r="J20" s="8">
        <f t="shared" si="6"/>
        <v>8809.8000000000011</v>
      </c>
      <c r="K20" s="25">
        <f t="shared" si="0"/>
        <v>293.22000000000003</v>
      </c>
      <c r="L20" s="17">
        <f t="shared" si="1"/>
        <v>0.38105117766516744</v>
      </c>
      <c r="M20" s="9">
        <f t="shared" si="2"/>
        <v>1.2995402007542711E-3</v>
      </c>
      <c r="N20" s="10">
        <f t="shared" si="3"/>
        <v>8796.6</v>
      </c>
      <c r="O20" s="20"/>
      <c r="P20" s="4"/>
    </row>
    <row r="21" spans="1:16" ht="60">
      <c r="A21" s="26">
        <v>16</v>
      </c>
      <c r="B21" s="29" t="s">
        <v>36</v>
      </c>
      <c r="C21" s="27" t="s">
        <v>15</v>
      </c>
      <c r="D21" s="21">
        <v>1400</v>
      </c>
      <c r="E21" s="23">
        <v>88.34</v>
      </c>
      <c r="F21" s="8">
        <f t="shared" si="4"/>
        <v>123676</v>
      </c>
      <c r="G21" s="23">
        <v>88.34</v>
      </c>
      <c r="H21" s="8">
        <f t="shared" si="5"/>
        <v>123676</v>
      </c>
      <c r="I21" s="23">
        <v>89.22</v>
      </c>
      <c r="J21" s="8">
        <f t="shared" si="6"/>
        <v>124908</v>
      </c>
      <c r="K21" s="25">
        <f t="shared" si="0"/>
        <v>88.633333333333326</v>
      </c>
      <c r="L21" s="17">
        <f t="shared" si="1"/>
        <v>0.50806823688814329</v>
      </c>
      <c r="M21" s="9">
        <f t="shared" si="2"/>
        <v>5.7322478776398273E-3</v>
      </c>
      <c r="N21" s="10">
        <f t="shared" si="3"/>
        <v>124082</v>
      </c>
      <c r="O21" s="20"/>
      <c r="P21" s="4"/>
    </row>
    <row r="22" spans="1:16" ht="30">
      <c r="A22" s="26">
        <v>17</v>
      </c>
      <c r="B22" s="29" t="s">
        <v>37</v>
      </c>
      <c r="C22" s="27" t="s">
        <v>15</v>
      </c>
      <c r="D22" s="21">
        <v>1</v>
      </c>
      <c r="E22" s="23">
        <v>21.65</v>
      </c>
      <c r="F22" s="8">
        <f t="shared" si="4"/>
        <v>21.65</v>
      </c>
      <c r="G22" s="23">
        <v>22.2</v>
      </c>
      <c r="H22" s="8">
        <f t="shared" si="5"/>
        <v>22.2</v>
      </c>
      <c r="I22" s="23">
        <v>22.31</v>
      </c>
      <c r="J22" s="8">
        <f t="shared" si="6"/>
        <v>22.31</v>
      </c>
      <c r="K22" s="25">
        <f t="shared" si="0"/>
        <v>22.053333333333331</v>
      </c>
      <c r="L22" s="17">
        <f t="shared" si="1"/>
        <v>0.35360052790295604</v>
      </c>
      <c r="M22" s="9">
        <f t="shared" si="2"/>
        <v>1.6033881253157016E-2</v>
      </c>
      <c r="N22" s="10">
        <f t="shared" si="3"/>
        <v>22.05</v>
      </c>
      <c r="O22" s="20"/>
      <c r="P22" s="4"/>
    </row>
    <row r="23" spans="1:16" ht="45">
      <c r="A23" s="26">
        <v>18</v>
      </c>
      <c r="B23" s="29" t="s">
        <v>38</v>
      </c>
      <c r="C23" s="27" t="s">
        <v>15</v>
      </c>
      <c r="D23" s="21">
        <v>28</v>
      </c>
      <c r="E23" s="23">
        <v>11641.33</v>
      </c>
      <c r="F23" s="8">
        <f t="shared" si="4"/>
        <v>325957.24</v>
      </c>
      <c r="G23" s="23">
        <v>11641.88</v>
      </c>
      <c r="H23" s="8">
        <f t="shared" si="5"/>
        <v>325972.63999999996</v>
      </c>
      <c r="I23" s="23">
        <v>11641.99</v>
      </c>
      <c r="J23" s="8">
        <f t="shared" si="6"/>
        <v>325975.71999999997</v>
      </c>
      <c r="K23" s="25">
        <f t="shared" si="0"/>
        <v>11641.733333333332</v>
      </c>
      <c r="L23" s="17">
        <f t="shared" si="1"/>
        <v>0.35360052790287133</v>
      </c>
      <c r="M23" s="9">
        <f t="shared" si="2"/>
        <v>3.0373529248468559E-5</v>
      </c>
      <c r="N23" s="10">
        <f t="shared" si="3"/>
        <v>325968.44</v>
      </c>
      <c r="O23" s="20"/>
      <c r="P23" s="4"/>
    </row>
    <row r="24" spans="1:16" ht="12.75" customHeight="1">
      <c r="A24" s="26">
        <v>19</v>
      </c>
      <c r="B24" s="29" t="s">
        <v>39</v>
      </c>
      <c r="C24" s="27" t="s">
        <v>15</v>
      </c>
      <c r="D24" s="21">
        <v>12</v>
      </c>
      <c r="E24" s="23">
        <v>96.12</v>
      </c>
      <c r="F24" s="8">
        <f t="shared" si="4"/>
        <v>1153.44</v>
      </c>
      <c r="G24" s="23">
        <v>95.9</v>
      </c>
      <c r="H24" s="8">
        <f t="shared" si="5"/>
        <v>1150.8000000000002</v>
      </c>
      <c r="I24" s="23">
        <v>96.78</v>
      </c>
      <c r="J24" s="8">
        <f t="shared" si="6"/>
        <v>1161.3600000000001</v>
      </c>
      <c r="K24" s="25">
        <f t="shared" si="0"/>
        <v>96.266666666666666</v>
      </c>
      <c r="L24" s="17">
        <f t="shared" si="1"/>
        <v>0.457966519882331</v>
      </c>
      <c r="M24" s="9">
        <f t="shared" si="2"/>
        <v>4.7572699433760142E-3</v>
      </c>
      <c r="N24" s="10">
        <f t="shared" si="3"/>
        <v>1155.24</v>
      </c>
      <c r="O24" s="20"/>
      <c r="P24" s="4"/>
    </row>
    <row r="25" spans="1:16" ht="90">
      <c r="A25" s="26">
        <v>20</v>
      </c>
      <c r="B25" s="29" t="s">
        <v>40</v>
      </c>
      <c r="C25" s="27" t="s">
        <v>15</v>
      </c>
      <c r="D25" s="21">
        <v>50</v>
      </c>
      <c r="E25" s="23">
        <v>67.849999999999994</v>
      </c>
      <c r="F25" s="8">
        <f t="shared" si="4"/>
        <v>3392.4999999999995</v>
      </c>
      <c r="G25" s="23">
        <v>67.849999999999994</v>
      </c>
      <c r="H25" s="8">
        <f t="shared" si="5"/>
        <v>3392.4999999999995</v>
      </c>
      <c r="I25" s="23">
        <v>68.73</v>
      </c>
      <c r="J25" s="8">
        <f t="shared" si="6"/>
        <v>3436.5</v>
      </c>
      <c r="K25" s="25">
        <f t="shared" si="0"/>
        <v>68.143333333333331</v>
      </c>
      <c r="L25" s="17">
        <f t="shared" si="1"/>
        <v>0.50806823688635316</v>
      </c>
      <c r="M25" s="9">
        <f t="shared" si="2"/>
        <v>7.4558759020645678E-3</v>
      </c>
      <c r="N25" s="10">
        <f t="shared" si="3"/>
        <v>3407</v>
      </c>
      <c r="O25" s="20"/>
      <c r="P25" s="4"/>
    </row>
    <row r="26" spans="1:16" ht="12.75" customHeight="1">
      <c r="A26" s="26">
        <v>21</v>
      </c>
      <c r="B26" s="29" t="s">
        <v>41</v>
      </c>
      <c r="C26" s="27" t="s">
        <v>15</v>
      </c>
      <c r="D26" s="21">
        <v>80</v>
      </c>
      <c r="E26" s="23">
        <v>105.63</v>
      </c>
      <c r="F26" s="8">
        <f t="shared" si="4"/>
        <v>8450.4</v>
      </c>
      <c r="G26" s="23">
        <v>106.4</v>
      </c>
      <c r="H26" s="8">
        <f t="shared" si="5"/>
        <v>8512</v>
      </c>
      <c r="I26" s="23">
        <v>106.51</v>
      </c>
      <c r="J26" s="8">
        <f t="shared" si="6"/>
        <v>8520.8000000000011</v>
      </c>
      <c r="K26" s="25">
        <f t="shared" si="0"/>
        <v>106.18</v>
      </c>
      <c r="L26" s="17">
        <f t="shared" si="1"/>
        <v>0.47947888378785952</v>
      </c>
      <c r="M26" s="9">
        <f t="shared" si="2"/>
        <v>4.5157174965893719E-3</v>
      </c>
      <c r="N26" s="10">
        <f t="shared" si="3"/>
        <v>8494.4000000000015</v>
      </c>
      <c r="O26" s="20"/>
      <c r="P26" s="4"/>
    </row>
    <row r="27" spans="1:16" ht="60">
      <c r="A27" s="26">
        <v>22</v>
      </c>
      <c r="B27" s="29" t="s">
        <v>42</v>
      </c>
      <c r="C27" s="27" t="s">
        <v>15</v>
      </c>
      <c r="D27" s="21">
        <v>20</v>
      </c>
      <c r="E27" s="23">
        <v>107.32</v>
      </c>
      <c r="F27" s="8">
        <f t="shared" si="4"/>
        <v>2146.3999999999996</v>
      </c>
      <c r="G27" s="23">
        <v>108.09</v>
      </c>
      <c r="H27" s="8">
        <f t="shared" si="5"/>
        <v>2161.8000000000002</v>
      </c>
      <c r="I27" s="23">
        <v>108.2</v>
      </c>
      <c r="J27" s="8">
        <f t="shared" si="6"/>
        <v>2164</v>
      </c>
      <c r="K27" s="25">
        <f t="shared" si="0"/>
        <v>107.87</v>
      </c>
      <c r="L27" s="17">
        <f t="shared" si="1"/>
        <v>0.47947888378785952</v>
      </c>
      <c r="M27" s="9">
        <f t="shared" si="2"/>
        <v>4.4449697208478675E-3</v>
      </c>
      <c r="N27" s="10">
        <f t="shared" si="3"/>
        <v>2157.4</v>
      </c>
      <c r="O27" s="20"/>
      <c r="P27" s="4"/>
    </row>
    <row r="28" spans="1:16" ht="34.5" customHeight="1">
      <c r="A28" s="26">
        <v>23</v>
      </c>
      <c r="B28" s="29" t="s">
        <v>43</v>
      </c>
      <c r="C28" s="27" t="s">
        <v>15</v>
      </c>
      <c r="D28" s="21">
        <v>192</v>
      </c>
      <c r="E28" s="23">
        <v>65.010000000000005</v>
      </c>
      <c r="F28" s="8">
        <f t="shared" si="4"/>
        <v>12481.920000000002</v>
      </c>
      <c r="G28" s="23">
        <v>65.78</v>
      </c>
      <c r="H28" s="8">
        <f t="shared" si="5"/>
        <v>12629.76</v>
      </c>
      <c r="I28" s="23">
        <v>65.89</v>
      </c>
      <c r="J28" s="8">
        <f t="shared" si="6"/>
        <v>12650.880000000001</v>
      </c>
      <c r="K28" s="25">
        <f t="shared" si="0"/>
        <v>65.56</v>
      </c>
      <c r="L28" s="17">
        <f t="shared" si="1"/>
        <v>0.47947888378880793</v>
      </c>
      <c r="M28" s="9">
        <f t="shared" si="2"/>
        <v>7.3135888314339219E-3</v>
      </c>
      <c r="N28" s="10">
        <f t="shared" si="3"/>
        <v>12587.52</v>
      </c>
      <c r="O28" s="20"/>
      <c r="P28" s="4"/>
    </row>
    <row r="29" spans="1:16" ht="105">
      <c r="A29" s="26">
        <v>24</v>
      </c>
      <c r="B29" s="29" t="s">
        <v>44</v>
      </c>
      <c r="C29" s="27" t="s">
        <v>15</v>
      </c>
      <c r="D29" s="21">
        <v>11</v>
      </c>
      <c r="E29" s="23">
        <v>3804.34</v>
      </c>
      <c r="F29" s="8">
        <f t="shared" si="4"/>
        <v>41847.740000000005</v>
      </c>
      <c r="G29" s="23">
        <v>3804.12</v>
      </c>
      <c r="H29" s="8">
        <f t="shared" si="5"/>
        <v>41845.32</v>
      </c>
      <c r="I29" s="23">
        <v>3805</v>
      </c>
      <c r="J29" s="8">
        <f t="shared" si="6"/>
        <v>41855</v>
      </c>
      <c r="K29" s="25">
        <f t="shared" si="0"/>
        <v>3804.4866666666662</v>
      </c>
      <c r="L29" s="17">
        <f t="shared" si="1"/>
        <v>0.45796651988256964</v>
      </c>
      <c r="M29" s="9">
        <f t="shared" si="2"/>
        <v>1.203753778124871E-4</v>
      </c>
      <c r="N29" s="10">
        <f t="shared" si="3"/>
        <v>41849.39</v>
      </c>
      <c r="O29" s="20"/>
      <c r="P29" s="4"/>
    </row>
    <row r="30" spans="1:16" ht="60">
      <c r="A30" s="26">
        <v>25</v>
      </c>
      <c r="B30" s="29" t="s">
        <v>45</v>
      </c>
      <c r="C30" s="27" t="s">
        <v>15</v>
      </c>
      <c r="D30" s="22">
        <v>150</v>
      </c>
      <c r="E30" s="24">
        <v>1213.74</v>
      </c>
      <c r="F30" s="8">
        <f t="shared" si="4"/>
        <v>182061</v>
      </c>
      <c r="G30" s="24">
        <v>1213.52</v>
      </c>
      <c r="H30" s="8">
        <f t="shared" si="5"/>
        <v>182028</v>
      </c>
      <c r="I30" s="24">
        <v>1214.4000000000001</v>
      </c>
      <c r="J30" s="8">
        <f t="shared" si="6"/>
        <v>182160</v>
      </c>
      <c r="K30" s="25">
        <f t="shared" si="0"/>
        <v>1213.8866666666668</v>
      </c>
      <c r="L30" s="17">
        <f t="shared" si="1"/>
        <v>0.457966519882606</v>
      </c>
      <c r="M30" s="9">
        <f t="shared" si="2"/>
        <v>3.7727288095204325E-4</v>
      </c>
      <c r="N30" s="10">
        <f t="shared" si="3"/>
        <v>182083.50000000003</v>
      </c>
      <c r="O30" s="19"/>
      <c r="P30" s="4"/>
    </row>
    <row r="31" spans="1:16" ht="60">
      <c r="A31" s="26">
        <v>26</v>
      </c>
      <c r="B31" s="29" t="s">
        <v>46</v>
      </c>
      <c r="C31" s="27" t="s">
        <v>15</v>
      </c>
      <c r="D31" s="21">
        <v>55</v>
      </c>
      <c r="E31" s="23">
        <v>339</v>
      </c>
      <c r="F31" s="8">
        <f t="shared" si="4"/>
        <v>18645</v>
      </c>
      <c r="G31" s="23">
        <v>339</v>
      </c>
      <c r="H31" s="8">
        <f t="shared" si="5"/>
        <v>18645</v>
      </c>
      <c r="I31" s="23">
        <v>339.88</v>
      </c>
      <c r="J31" s="8">
        <f t="shared" si="6"/>
        <v>18693.400000000001</v>
      </c>
      <c r="K31" s="25">
        <f t="shared" si="0"/>
        <v>339.29333333333335</v>
      </c>
      <c r="L31" s="17">
        <f t="shared" si="1"/>
        <v>0.50806823688686809</v>
      </c>
      <c r="M31" s="9">
        <f t="shared" si="2"/>
        <v>1.4974306506273865E-3</v>
      </c>
      <c r="N31" s="10">
        <f t="shared" si="3"/>
        <v>18660.95</v>
      </c>
      <c r="O31" s="20"/>
      <c r="P31" s="4"/>
    </row>
    <row r="32" spans="1:16" ht="91.5" customHeight="1">
      <c r="A32" s="26">
        <v>27</v>
      </c>
      <c r="B32" s="29" t="s">
        <v>47</v>
      </c>
      <c r="C32" s="27" t="s">
        <v>15</v>
      </c>
      <c r="D32" s="22">
        <v>270</v>
      </c>
      <c r="E32" s="24">
        <v>194.41</v>
      </c>
      <c r="F32" s="8">
        <f t="shared" si="4"/>
        <v>52490.7</v>
      </c>
      <c r="G32" s="24">
        <v>194.96</v>
      </c>
      <c r="H32" s="8">
        <f t="shared" si="5"/>
        <v>52639.200000000004</v>
      </c>
      <c r="I32" s="24">
        <v>195.07</v>
      </c>
      <c r="J32" s="8">
        <f t="shared" si="6"/>
        <v>52668.9</v>
      </c>
      <c r="K32" s="25">
        <f t="shared" si="0"/>
        <v>194.81333333333336</v>
      </c>
      <c r="L32" s="17">
        <f t="shared" si="1"/>
        <v>0.35360052790307611</v>
      </c>
      <c r="M32" s="9">
        <f t="shared" si="2"/>
        <v>1.815073546829834E-3</v>
      </c>
      <c r="N32" s="10">
        <f t="shared" si="3"/>
        <v>52598.7</v>
      </c>
      <c r="O32" s="19"/>
      <c r="P32" s="4"/>
    </row>
    <row r="33" spans="1:16" ht="60">
      <c r="A33" s="26">
        <v>28</v>
      </c>
      <c r="B33" s="29" t="s">
        <v>48</v>
      </c>
      <c r="C33" s="27" t="s">
        <v>15</v>
      </c>
      <c r="D33" s="21">
        <v>1</v>
      </c>
      <c r="E33" s="23">
        <v>550.77</v>
      </c>
      <c r="F33" s="8">
        <f t="shared" si="4"/>
        <v>550.77</v>
      </c>
      <c r="G33" s="23">
        <v>550.99</v>
      </c>
      <c r="H33" s="8">
        <f t="shared" si="5"/>
        <v>550.99</v>
      </c>
      <c r="I33" s="23">
        <v>551.65</v>
      </c>
      <c r="J33" s="8">
        <f t="shared" si="6"/>
        <v>551.65</v>
      </c>
      <c r="K33" s="25">
        <f t="shared" si="0"/>
        <v>551.13666666666666</v>
      </c>
      <c r="L33" s="17">
        <f t="shared" si="1"/>
        <v>0.45796651988254228</v>
      </c>
      <c r="M33" s="9">
        <f t="shared" si="2"/>
        <v>8.3094910496950356E-4</v>
      </c>
      <c r="N33" s="10">
        <f t="shared" si="3"/>
        <v>551.14</v>
      </c>
      <c r="O33" s="18"/>
      <c r="P33" s="4"/>
    </row>
    <row r="34" spans="1:16" ht="60">
      <c r="A34" s="26">
        <v>29</v>
      </c>
      <c r="B34" s="29" t="s">
        <v>49</v>
      </c>
      <c r="C34" s="27" t="s">
        <v>15</v>
      </c>
      <c r="D34" s="21">
        <v>380</v>
      </c>
      <c r="E34" s="23">
        <v>107.99</v>
      </c>
      <c r="F34" s="8">
        <f t="shared" si="4"/>
        <v>41036.199999999997</v>
      </c>
      <c r="G34" s="23">
        <v>107.77</v>
      </c>
      <c r="H34" s="8">
        <f t="shared" si="5"/>
        <v>40952.6</v>
      </c>
      <c r="I34" s="23">
        <v>108.65</v>
      </c>
      <c r="J34" s="8">
        <f t="shared" si="6"/>
        <v>41287</v>
      </c>
      <c r="K34" s="25">
        <f t="shared" si="0"/>
        <v>108.13666666666666</v>
      </c>
      <c r="L34" s="17">
        <f t="shared" si="1"/>
        <v>0.45796651988630288</v>
      </c>
      <c r="M34" s="9">
        <f t="shared" si="2"/>
        <v>4.2350715442153715E-3</v>
      </c>
      <c r="N34" s="10">
        <f t="shared" si="3"/>
        <v>41093.199999999997</v>
      </c>
      <c r="O34" s="20"/>
      <c r="P34" s="4"/>
    </row>
    <row r="35" spans="1:16" ht="75">
      <c r="A35" s="26">
        <v>30</v>
      </c>
      <c r="B35" s="29" t="s">
        <v>50</v>
      </c>
      <c r="C35" s="27" t="s">
        <v>15</v>
      </c>
      <c r="D35" s="21">
        <v>325</v>
      </c>
      <c r="E35" s="23">
        <v>342.97</v>
      </c>
      <c r="F35" s="8">
        <f t="shared" si="4"/>
        <v>111465.25000000001</v>
      </c>
      <c r="G35" s="23">
        <v>342.97</v>
      </c>
      <c r="H35" s="8">
        <f t="shared" si="5"/>
        <v>111465.25000000001</v>
      </c>
      <c r="I35" s="23">
        <v>343.63</v>
      </c>
      <c r="J35" s="8">
        <f t="shared" si="6"/>
        <v>111679.75</v>
      </c>
      <c r="K35" s="25">
        <f t="shared" si="0"/>
        <v>343.19000000000005</v>
      </c>
      <c r="L35" s="17">
        <f t="shared" si="1"/>
        <v>0.38105117766513463</v>
      </c>
      <c r="M35" s="9">
        <f t="shared" si="2"/>
        <v>1.1103213312309058E-3</v>
      </c>
      <c r="N35" s="10">
        <f t="shared" si="3"/>
        <v>111536.75</v>
      </c>
      <c r="O35" s="20"/>
      <c r="P35" s="4"/>
    </row>
    <row r="36" spans="1:16">
      <c r="A36" s="11"/>
      <c r="B36" s="28" t="s">
        <v>10</v>
      </c>
      <c r="C36" s="12"/>
      <c r="D36" s="13"/>
      <c r="E36" s="14"/>
      <c r="F36" s="16">
        <f>SUM(F6:F35)</f>
        <v>1195050.78</v>
      </c>
      <c r="G36" s="14"/>
      <c r="H36" s="16">
        <f>SUM(H6:H35)</f>
        <v>1195503.21</v>
      </c>
      <c r="I36" s="14"/>
      <c r="J36" s="16">
        <f>SUM(J6:J35)</f>
        <v>1198805.52</v>
      </c>
      <c r="K36" s="14"/>
      <c r="L36" s="14"/>
      <c r="M36" s="14"/>
      <c r="N36" s="14">
        <f>SUM(N6:N35)</f>
        <v>1196451.77</v>
      </c>
    </row>
    <row r="39" spans="1:16" ht="15.75">
      <c r="A39" s="6"/>
      <c r="B39" s="36" t="s">
        <v>19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</sheetData>
  <mergeCells count="16">
    <mergeCell ref="A1:N1"/>
    <mergeCell ref="B39:N39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2023-03-29T10:46:53Z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