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НМЦК!$A$1:$N$40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6"/>
  <c r="L7"/>
  <c r="L8"/>
  <c r="L9"/>
  <c r="L10"/>
  <c r="L11"/>
  <c r="L12"/>
  <c r="L13"/>
  <c r="M13"/>
  <c r="M9"/>
  <c r="M11"/>
  <c r="M7"/>
  <c r="M10"/>
  <c r="M12"/>
  <c r="M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M14"/>
  <c r="M15"/>
  <c r="M16"/>
  <c r="M17"/>
  <c r="M18"/>
  <c r="M19"/>
  <c r="M20"/>
  <c r="M21"/>
  <c r="M22"/>
  <c r="M23"/>
  <c r="F36"/>
  <c r="L6"/>
  <c r="K6"/>
  <c r="N6"/>
  <c r="N36"/>
  <c r="M34"/>
  <c r="M31"/>
  <c r="M35"/>
  <c r="M6"/>
  <c r="M30"/>
  <c r="M25"/>
  <c r="M29"/>
  <c r="M33"/>
  <c r="J36"/>
  <c r="M28"/>
  <c r="M24"/>
  <c r="M27"/>
  <c r="M26"/>
  <c r="H36"/>
  <c r="M32"/>
</calcChain>
</file>

<file path=xl/sharedStrings.xml><?xml version="1.0" encoding="utf-8"?>
<sst xmlns="http://schemas.openxmlformats.org/spreadsheetml/2006/main" count="84" uniqueCount="53">
  <si>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</si>
  <si>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</si>
  <si>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</si>
  <si>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</si>
  <si>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</si>
  <si>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</si>
  <si>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</si>
  <si>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</si>
  <si>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</si>
  <si>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</si>
  <si>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</si>
  <si>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</si>
  <si>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</si>
  <si>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</si>
  <si>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</si>
  <si>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Поставка изделий медицинского назначения (Материалы хирургические, средства перевязочные специальные)
</t>
  </si>
  <si>
    <t>Источник 1
 КП № 677 от 07.11.2022</t>
  </si>
  <si>
    <t>шт.</t>
  </si>
  <si>
    <t>упак.</t>
  </si>
  <si>
    <t>м</t>
  </si>
  <si>
    <t>рул.</t>
  </si>
  <si>
    <t>Источник 2
 КП № б/н от 08.11.2022</t>
  </si>
  <si>
    <t>Источник 3
 КП № б/н от 08.11.2022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</si>
  <si>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2 327 400,69 рублей </t>
    </r>
    <r>
      <rPr>
        <sz val="12"/>
        <rFont val="Times New Roman"/>
        <family val="1"/>
        <charset val="204"/>
      </rPr>
      <t>(Два миллиона триста двадцать семь тысяч четыреста рублей 69 копеек).</t>
    </r>
  </si>
  <si>
    <t>Бинт гипсовый 3мх15см</t>
  </si>
  <si>
    <t>Бинт гипсовый 3мх10см</t>
  </si>
  <si>
    <t>Бинт гипсовый 3мх20см</t>
  </si>
  <si>
    <t>Повязка фиксирующая рулонная 12смх60м</t>
  </si>
  <si>
    <t>Повязка фиксирующая рулонная 15смх10м</t>
  </si>
  <si>
    <t>Бинт марлевый нестерильный 39 г/м², 5мх10см</t>
  </si>
  <si>
    <t xml:space="preserve">Бинт марлевый нестерильный 39 г/м², 7мх14см </t>
  </si>
  <si>
    <t xml:space="preserve">Бинт марлевый нестерильный 39 г/м², 7мх10см </t>
  </si>
  <si>
    <t>Бинт сетчатый трубчатый № 2, 25 м</t>
  </si>
  <si>
    <t>Бинт сетчатый трубчатый № 3, 25 м</t>
  </si>
  <si>
    <t>Бинт сетчатый трубчатый № 4, 25 м</t>
  </si>
  <si>
    <t>Бинт сетчатый трубчатый № 5, 25 м</t>
  </si>
  <si>
    <t>Бинт сетчатый трубчатый № 6, 25 м</t>
  </si>
  <si>
    <t>Бинт медицинский марлевый стерильный, 36 г/м²,  5мх10см</t>
  </si>
  <si>
    <t>Бинт медицинский марлевый стерильный, 36 г/м²,  7мх14см</t>
  </si>
  <si>
    <t>Бинт эластичный ВР 8смх5м  с заст.</t>
  </si>
  <si>
    <t>Бинт эластичный ВР 10смх5м</t>
  </si>
  <si>
    <t>Бинт эластичный 10смх5м НР</t>
  </si>
  <si>
    <t>Бинт эластичный СР 8смх5м</t>
  </si>
  <si>
    <t>Вата хирургическая нестерильная 250 г</t>
  </si>
  <si>
    <t>Марля медицинская отбеленная, 36 г/м², 600мх90см</t>
  </si>
  <si>
    <t>Марля медицинская отбеленная, 36 г/м², 30смх1000м</t>
  </si>
  <si>
    <t>Марля медицинская отбеленная, 36 г/м², 45смх1000м</t>
  </si>
  <si>
    <t>Марля медицинская отбеленная, 39 г/м², 600мх45см с РКН</t>
  </si>
  <si>
    <t xml:space="preserve">Марля медицинская отбеленная, 39 г/м²,  1200мх90см </t>
  </si>
  <si>
    <t>Салфетки марлевые медицинские, стер. 5смх5см 8сл.  №10</t>
  </si>
  <si>
    <t>Салфетки марлевые медицинские, стерильные.
16смх14см, 2-сл., №20</t>
  </si>
  <si>
    <t>Салфетки нестерильные 8смх10 см,  20сл. №20</t>
  </si>
  <si>
    <t>Салфетки  стерильные. 11см х 20см, 36 гр/м2, 20- слойные №10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</si>
</sst>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15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6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right" vertical="center" wrapText="1"/>
    </xf>
    <xf numFmtId="0" fontId="18" fillId="0" borderId="2" xfId="32" applyFont="1" applyFill="1" applyBorder="1" applyAlignment="1">
      <alignment horizontal="center" vertical="center" wrapText="1"/>
    </xf>
    <xf numFmtId="3" fontId="18" fillId="0" borderId="3" xfId="32" applyNumberFormat="1" applyFont="1" applyFill="1" applyBorder="1" applyAlignment="1">
      <alignment horizontal="center" vertical="center" wrapText="1"/>
    </xf>
    <xf numFmtId="3" fontId="18" fillId="0" borderId="2" xfId="32" applyNumberFormat="1" applyFont="1" applyFill="1" applyBorder="1" applyAlignment="1">
      <alignment horizontal="center" vertical="center" wrapText="1"/>
    </xf>
    <xf numFmtId="3" fontId="18" fillId="9" borderId="2" xfId="32" applyNumberFormat="1" applyFont="1" applyFill="1" applyBorder="1" applyAlignment="1">
      <alignment horizontal="center" vertical="center" wrapText="1"/>
    </xf>
    <xf numFmtId="3" fontId="18" fillId="9" borderId="3" xfId="32" applyNumberFormat="1" applyFont="1" applyFill="1" applyBorder="1" applyAlignment="1">
      <alignment horizontal="center" vertical="center" wrapText="1"/>
    </xf>
    <xf numFmtId="0" fontId="18" fillId="0" borderId="2" xfId="32" applyFont="1" applyFill="1" applyBorder="1" applyAlignment="1">
      <alignment horizontal="center" vertical="center"/>
    </xf>
    <xf numFmtId="0" fontId="2" fillId="0" borderId="2" xfId="32" applyFont="1" applyFill="1" applyBorder="1" applyAlignment="1">
      <alignment horizontal="center" vertical="center"/>
    </xf>
    <xf numFmtId="0" fontId="18" fillId="0" borderId="2" xfId="18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32" applyFont="1" applyBorder="1" applyAlignment="1">
      <alignment horizontal="center" vertical="center"/>
    </xf>
    <xf numFmtId="3" fontId="2" fillId="0" borderId="2" xfId="32" applyNumberFormat="1" applyFont="1" applyBorder="1" applyAlignment="1">
      <alignment horizontal="center" vertical="center"/>
    </xf>
    <xf numFmtId="4" fontId="25" fillId="0" borderId="2" xfId="32" applyNumberFormat="1" applyFont="1" applyBorder="1" applyAlignment="1">
      <alignment horizontal="center" vertical="top" wrapText="1"/>
    </xf>
    <xf numFmtId="4" fontId="25" fillId="0" borderId="2" xfId="32" applyNumberFormat="1" applyFont="1" applyFill="1" applyBorder="1" applyAlignment="1">
      <alignment horizontal="center" vertical="top" wrapText="1"/>
    </xf>
    <xf numFmtId="4" fontId="25" fillId="9" borderId="2" xfId="32" applyNumberFormat="1" applyFont="1" applyFill="1" applyBorder="1" applyAlignment="1">
      <alignment horizontal="center" vertical="top" wrapText="1"/>
    </xf>
    <xf numFmtId="4" fontId="25" fillId="0" borderId="2" xfId="32" applyNumberFormat="1" applyFont="1" applyBorder="1" applyAlignment="1">
      <alignment horizontal="center" vertical="top"/>
    </xf>
    <xf numFmtId="4" fontId="15" fillId="0" borderId="2" xfId="32" applyNumberFormat="1" applyBorder="1" applyAlignment="1">
      <alignment horizontal="center"/>
    </xf>
    <xf numFmtId="4" fontId="26" fillId="0" borderId="2" xfId="32" applyNumberFormat="1" applyFont="1" applyBorder="1" applyAlignment="1">
      <alignment horizontal="right" vertical="top"/>
    </xf>
    <xf numFmtId="4" fontId="26" fillId="9" borderId="2" xfId="32" applyNumberFormat="1" applyFont="1" applyFill="1" applyBorder="1" applyAlignment="1">
      <alignment horizontal="right" vertical="top"/>
    </xf>
    <xf numFmtId="4" fontId="26" fillId="0" borderId="2" xfId="32" applyNumberFormat="1" applyFont="1" applyFill="1" applyBorder="1" applyAlignment="1">
      <alignment horizontal="right" vertical="top"/>
    </xf>
    <xf numFmtId="4" fontId="15" fillId="0" borderId="2" xfId="32" applyNumberFormat="1" applyBorder="1" applyAlignment="1">
      <alignment horizontal="right"/>
    </xf>
    <xf numFmtId="49" fontId="18" fillId="0" borderId="2" xfId="32" applyNumberFormat="1" applyFont="1" applyFill="1" applyBorder="1" applyAlignment="1">
      <alignment horizontal="left" vertical="top" wrapText="1"/>
    </xf>
    <xf numFmtId="49" fontId="18" fillId="9" borderId="2" xfId="32" applyNumberFormat="1" applyFont="1" applyFill="1" applyBorder="1" applyAlignment="1">
      <alignment horizontal="left" vertical="top" wrapText="1"/>
    </xf>
    <xf numFmtId="49" fontId="2" fillId="0" borderId="2" xfId="32" applyNumberFormat="1" applyFont="1" applyFill="1" applyBorder="1" applyAlignment="1">
      <alignment horizontal="left" vertical="top" wrapText="1"/>
    </xf>
    <xf numFmtId="49" fontId="18" fillId="0" borderId="2" xfId="18" applyNumberFormat="1" applyFont="1" applyFill="1" applyBorder="1" applyAlignment="1">
      <alignment horizontal="left" vertical="top" wrapText="1"/>
    </xf>
    <xf numFmtId="0" fontId="2" fillId="0" borderId="2" xfId="32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5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Обычный_ТЗ_Дубна2016_ после коррекции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39"/>
  <sheetViews>
    <sheetView tabSelected="1" zoomScaleNormal="71" workbookViewId="0">
      <selection activeCell="E27" sqref="E27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3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6.7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7.75" customHeight="1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38.25">
      <c r="A3" s="56" t="s">
        <v>1</v>
      </c>
      <c r="B3" s="58" t="s">
        <v>11</v>
      </c>
      <c r="C3" s="56" t="s">
        <v>7</v>
      </c>
      <c r="D3" s="53" t="s">
        <v>6</v>
      </c>
      <c r="E3" s="46" t="s">
        <v>2</v>
      </c>
      <c r="F3" s="46"/>
      <c r="G3" s="46"/>
      <c r="H3" s="46"/>
      <c r="I3" s="46"/>
      <c r="J3" s="46"/>
      <c r="K3" s="46" t="s">
        <v>3</v>
      </c>
      <c r="L3" s="46"/>
      <c r="M3" s="46"/>
      <c r="N3" s="7" t="s">
        <v>4</v>
      </c>
    </row>
    <row r="4" spans="1:14" ht="45.75" customHeight="1">
      <c r="A4" s="56"/>
      <c r="B4" s="58"/>
      <c r="C4" s="56"/>
      <c r="D4" s="53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46" t="s">
        <v>8</v>
      </c>
      <c r="L4" s="46" t="s">
        <v>5</v>
      </c>
      <c r="M4" s="46" t="s">
        <v>9</v>
      </c>
      <c r="N4" s="48" t="s">
        <v>12</v>
      </c>
    </row>
    <row r="5" spans="1:14" ht="52.5" customHeight="1">
      <c r="A5" s="57"/>
      <c r="B5" s="59"/>
      <c r="C5" s="57"/>
      <c r="D5" s="54"/>
      <c r="E5" s="50" t="s">
        <v>16</v>
      </c>
      <c r="F5" s="50"/>
      <c r="G5" s="50" t="s">
        <v>21</v>
      </c>
      <c r="H5" s="50"/>
      <c r="I5" s="50" t="s">
        <v>22</v>
      </c>
      <c r="J5" s="50"/>
      <c r="K5" s="47"/>
      <c r="L5" s="47"/>
      <c r="M5" s="47"/>
      <c r="N5" s="49"/>
    </row>
    <row r="6" spans="1:14" ht="15">
      <c r="A6" s="18">
        <v>1</v>
      </c>
      <c r="B6" s="41" t="s">
        <v>24</v>
      </c>
      <c r="C6" s="20" t="s">
        <v>17</v>
      </c>
      <c r="D6" s="21">
        <v>550</v>
      </c>
      <c r="E6" s="28">
        <v>77</v>
      </c>
      <c r="F6" s="8">
        <f>D6*E6</f>
        <v>42350</v>
      </c>
      <c r="G6" s="28">
        <v>77</v>
      </c>
      <c r="H6" s="8">
        <f>D6*G6</f>
        <v>42350</v>
      </c>
      <c r="I6" s="37">
        <v>87.12</v>
      </c>
      <c r="J6" s="8">
        <f>D6*I6</f>
        <v>47916</v>
      </c>
      <c r="K6" s="8">
        <f t="shared" ref="K6:K35" si="0">(E6+G6+I6)/3</f>
        <v>80.373333333333335</v>
      </c>
      <c r="L6" s="17">
        <f t="shared" ref="L6:L35" si="1">STDEV(E6,G6,I6)</f>
        <v>5.8427847241990545</v>
      </c>
      <c r="M6" s="9">
        <f t="shared" ref="M6:M35" si="2">L6/K6</f>
        <v>7.2695563091395007E-2</v>
      </c>
      <c r="N6" s="10">
        <f t="shared" ref="N6:N35" si="3">ROUND(K6,2)*D6</f>
        <v>44203.5</v>
      </c>
    </row>
    <row r="7" spans="1:14" ht="15">
      <c r="A7" s="18">
        <v>2</v>
      </c>
      <c r="B7" s="41" t="s">
        <v>25</v>
      </c>
      <c r="C7" s="20" t="s">
        <v>17</v>
      </c>
      <c r="D7" s="21">
        <v>440</v>
      </c>
      <c r="E7" s="28">
        <v>55</v>
      </c>
      <c r="F7" s="8">
        <f t="shared" ref="F7:F35" si="4">D7*E7</f>
        <v>24200</v>
      </c>
      <c r="G7" s="28">
        <v>55</v>
      </c>
      <c r="H7" s="8">
        <f t="shared" ref="H7:H35" si="5">D7*G7</f>
        <v>24200</v>
      </c>
      <c r="I7" s="37">
        <v>63.14</v>
      </c>
      <c r="J7" s="8">
        <f t="shared" ref="J7:J35" si="6">D7*I7</f>
        <v>27781.599999999999</v>
      </c>
      <c r="K7" s="8">
        <f t="shared" si="0"/>
        <v>57.713333333333331</v>
      </c>
      <c r="L7" s="17">
        <f t="shared" si="1"/>
        <v>4.6996311912036299</v>
      </c>
      <c r="M7" s="9">
        <f t="shared" si="2"/>
        <v>8.1430597052159465E-2</v>
      </c>
      <c r="N7" s="10">
        <f t="shared" si="3"/>
        <v>25392.400000000001</v>
      </c>
    </row>
    <row r="8" spans="1:14" ht="15">
      <c r="A8" s="18">
        <v>3</v>
      </c>
      <c r="B8" s="41" t="s">
        <v>26</v>
      </c>
      <c r="C8" s="20" t="s">
        <v>17</v>
      </c>
      <c r="D8" s="21">
        <v>660</v>
      </c>
      <c r="E8" s="28">
        <v>110</v>
      </c>
      <c r="F8" s="8">
        <f t="shared" si="4"/>
        <v>72600</v>
      </c>
      <c r="G8" s="28">
        <v>110</v>
      </c>
      <c r="H8" s="8">
        <f t="shared" si="5"/>
        <v>72600</v>
      </c>
      <c r="I8" s="37">
        <v>123.75</v>
      </c>
      <c r="J8" s="8">
        <f t="shared" si="6"/>
        <v>81675</v>
      </c>
      <c r="K8" s="8">
        <f t="shared" si="0"/>
        <v>114.58333333333333</v>
      </c>
      <c r="L8" s="17">
        <f t="shared" si="1"/>
        <v>7.9385662013572782</v>
      </c>
      <c r="M8" s="9">
        <f t="shared" si="2"/>
        <v>6.9282032302754426E-2</v>
      </c>
      <c r="N8" s="10">
        <f t="shared" si="3"/>
        <v>75622.8</v>
      </c>
    </row>
    <row r="9" spans="1:14" ht="15">
      <c r="A9" s="18">
        <v>4</v>
      </c>
      <c r="B9" s="41" t="s">
        <v>27</v>
      </c>
      <c r="C9" s="20" t="s">
        <v>17</v>
      </c>
      <c r="D9" s="21">
        <v>9</v>
      </c>
      <c r="E9" s="28">
        <v>4510</v>
      </c>
      <c r="F9" s="8">
        <f t="shared" si="4"/>
        <v>40590</v>
      </c>
      <c r="G9" s="28">
        <v>4510</v>
      </c>
      <c r="H9" s="8">
        <f t="shared" si="5"/>
        <v>40590</v>
      </c>
      <c r="I9" s="37">
        <v>5037.67</v>
      </c>
      <c r="J9" s="8">
        <f t="shared" si="6"/>
        <v>45339.03</v>
      </c>
      <c r="K9" s="8">
        <f t="shared" si="0"/>
        <v>4685.8900000000003</v>
      </c>
      <c r="L9" s="17">
        <f t="shared" si="1"/>
        <v>304.65041654328314</v>
      </c>
      <c r="M9" s="9">
        <f t="shared" si="2"/>
        <v>6.5014419148397229E-2</v>
      </c>
      <c r="N9" s="10">
        <f t="shared" si="3"/>
        <v>42173.01</v>
      </c>
    </row>
    <row r="10" spans="1:14" ht="15">
      <c r="A10" s="18">
        <v>5</v>
      </c>
      <c r="B10" s="41" t="s">
        <v>28</v>
      </c>
      <c r="C10" s="20" t="s">
        <v>17</v>
      </c>
      <c r="D10" s="21">
        <v>21</v>
      </c>
      <c r="E10" s="28">
        <v>1166</v>
      </c>
      <c r="F10" s="8">
        <f t="shared" si="4"/>
        <v>24486</v>
      </c>
      <c r="G10" s="28">
        <v>1166</v>
      </c>
      <c r="H10" s="8">
        <f t="shared" si="5"/>
        <v>24486</v>
      </c>
      <c r="I10" s="37">
        <v>1304.71</v>
      </c>
      <c r="J10" s="8">
        <f t="shared" si="6"/>
        <v>27398.91</v>
      </c>
      <c r="K10" s="8">
        <f t="shared" si="0"/>
        <v>1212.2366666666667</v>
      </c>
      <c r="L10" s="17">
        <f t="shared" si="1"/>
        <v>80.08425583929295</v>
      </c>
      <c r="M10" s="9">
        <f t="shared" si="2"/>
        <v>6.6063218545850191E-2</v>
      </c>
      <c r="N10" s="10">
        <f t="shared" si="3"/>
        <v>25457.040000000001</v>
      </c>
    </row>
    <row r="11" spans="1:14" ht="15">
      <c r="A11" s="18">
        <v>6</v>
      </c>
      <c r="B11" s="41" t="s">
        <v>29</v>
      </c>
      <c r="C11" s="22" t="s">
        <v>17</v>
      </c>
      <c r="D11" s="21">
        <v>5600</v>
      </c>
      <c r="E11" s="28">
        <v>22.33</v>
      </c>
      <c r="F11" s="8">
        <f t="shared" si="4"/>
        <v>125047.99999999999</v>
      </c>
      <c r="G11" s="28">
        <v>22.33</v>
      </c>
      <c r="H11" s="8">
        <f t="shared" si="5"/>
        <v>125047.99999999999</v>
      </c>
      <c r="I11" s="37">
        <v>24.86</v>
      </c>
      <c r="J11" s="8">
        <f t="shared" si="6"/>
        <v>139216</v>
      </c>
      <c r="K11" s="8">
        <f t="shared" si="0"/>
        <v>23.173333333333332</v>
      </c>
      <c r="L11" s="17">
        <f t="shared" si="1"/>
        <v>1.4606961810497636</v>
      </c>
      <c r="M11" s="9">
        <f t="shared" si="2"/>
        <v>6.3033494579247576E-2</v>
      </c>
      <c r="N11" s="10">
        <f t="shared" si="3"/>
        <v>129752.00000000001</v>
      </c>
    </row>
    <row r="12" spans="1:14" ht="15">
      <c r="A12" s="18">
        <v>7</v>
      </c>
      <c r="B12" s="42" t="s">
        <v>30</v>
      </c>
      <c r="C12" s="23" t="s">
        <v>17</v>
      </c>
      <c r="D12" s="24">
        <v>6700</v>
      </c>
      <c r="E12" s="28">
        <v>47.19</v>
      </c>
      <c r="F12" s="8">
        <f t="shared" si="4"/>
        <v>316173</v>
      </c>
      <c r="G12" s="28">
        <v>47.19</v>
      </c>
      <c r="H12" s="8">
        <f t="shared" si="5"/>
        <v>316173</v>
      </c>
      <c r="I12" s="38">
        <v>52.8</v>
      </c>
      <c r="J12" s="8">
        <f t="shared" si="6"/>
        <v>353760</v>
      </c>
      <c r="K12" s="8">
        <f t="shared" si="0"/>
        <v>49.06</v>
      </c>
      <c r="L12" s="17">
        <f t="shared" si="1"/>
        <v>3.2389350101537748</v>
      </c>
      <c r="M12" s="9">
        <f t="shared" si="2"/>
        <v>6.6019873831100181E-2</v>
      </c>
      <c r="N12" s="10">
        <f t="shared" si="3"/>
        <v>328702</v>
      </c>
    </row>
    <row r="13" spans="1:14" ht="15">
      <c r="A13" s="18">
        <v>8</v>
      </c>
      <c r="B13" s="41" t="s">
        <v>31</v>
      </c>
      <c r="C13" s="25" t="s">
        <v>18</v>
      </c>
      <c r="D13" s="21">
        <v>350</v>
      </c>
      <c r="E13" s="28">
        <v>32.119999999999997</v>
      </c>
      <c r="F13" s="8">
        <f t="shared" si="4"/>
        <v>11242</v>
      </c>
      <c r="G13" s="28">
        <v>32.119999999999997</v>
      </c>
      <c r="H13" s="8">
        <f t="shared" si="5"/>
        <v>11242</v>
      </c>
      <c r="I13" s="37">
        <v>35.64</v>
      </c>
      <c r="J13" s="8">
        <f t="shared" si="6"/>
        <v>12474</v>
      </c>
      <c r="K13" s="8">
        <f t="shared" si="0"/>
        <v>33.293333333333329</v>
      </c>
      <c r="L13" s="17">
        <f t="shared" si="1"/>
        <v>2.0322729475475385</v>
      </c>
      <c r="M13" s="9">
        <f t="shared" si="2"/>
        <v>6.1041438152208811E-2</v>
      </c>
      <c r="N13" s="10">
        <f t="shared" si="3"/>
        <v>11651.5</v>
      </c>
    </row>
    <row r="14" spans="1:14" ht="15">
      <c r="A14" s="18">
        <v>9</v>
      </c>
      <c r="B14" s="43" t="s">
        <v>32</v>
      </c>
      <c r="C14" s="22" t="s">
        <v>18</v>
      </c>
      <c r="D14" s="21">
        <v>2</v>
      </c>
      <c r="E14" s="28">
        <v>1710.5</v>
      </c>
      <c r="F14" s="8">
        <f t="shared" si="4"/>
        <v>3421</v>
      </c>
      <c r="G14" s="28">
        <v>1710.5</v>
      </c>
      <c r="H14" s="8">
        <f t="shared" si="5"/>
        <v>3421</v>
      </c>
      <c r="I14" s="37">
        <v>1963.61</v>
      </c>
      <c r="J14" s="8">
        <f t="shared" si="6"/>
        <v>3927.22</v>
      </c>
      <c r="K14" s="8">
        <f t="shared" si="0"/>
        <v>1794.87</v>
      </c>
      <c r="L14" s="17">
        <f t="shared" si="1"/>
        <v>146.13312663458734</v>
      </c>
      <c r="M14" s="9">
        <f t="shared" si="2"/>
        <v>8.1417109113522068E-2</v>
      </c>
      <c r="N14" s="10">
        <f t="shared" si="3"/>
        <v>3589.74</v>
      </c>
    </row>
    <row r="15" spans="1:14" ht="15">
      <c r="A15" s="18">
        <v>10</v>
      </c>
      <c r="B15" s="41" t="s">
        <v>33</v>
      </c>
      <c r="C15" s="22" t="s">
        <v>18</v>
      </c>
      <c r="D15" s="21">
        <v>4</v>
      </c>
      <c r="E15" s="28">
        <v>2004.42</v>
      </c>
      <c r="F15" s="8">
        <f t="shared" si="4"/>
        <v>8017.68</v>
      </c>
      <c r="G15" s="28">
        <v>2004.42</v>
      </c>
      <c r="H15" s="8">
        <f t="shared" si="5"/>
        <v>8017.68</v>
      </c>
      <c r="I15" s="37">
        <v>2289.1</v>
      </c>
      <c r="J15" s="8">
        <f t="shared" si="6"/>
        <v>9156.4</v>
      </c>
      <c r="K15" s="8">
        <f t="shared" si="0"/>
        <v>2099.3133333333335</v>
      </c>
      <c r="L15" s="17">
        <f t="shared" si="1"/>
        <v>164.36007463290156</v>
      </c>
      <c r="M15" s="9">
        <f t="shared" si="2"/>
        <v>7.8292302546341286E-2</v>
      </c>
      <c r="N15" s="10">
        <f t="shared" si="3"/>
        <v>8397.24</v>
      </c>
    </row>
    <row r="16" spans="1:14" ht="15">
      <c r="A16" s="18">
        <v>11</v>
      </c>
      <c r="B16" s="41" t="s">
        <v>34</v>
      </c>
      <c r="C16" s="26" t="s">
        <v>18</v>
      </c>
      <c r="D16" s="21">
        <v>1</v>
      </c>
      <c r="E16" s="28">
        <v>2346.96</v>
      </c>
      <c r="F16" s="8">
        <f t="shared" si="4"/>
        <v>2346.96</v>
      </c>
      <c r="G16" s="28">
        <v>2346.96</v>
      </c>
      <c r="H16" s="8">
        <f t="shared" si="5"/>
        <v>2346.96</v>
      </c>
      <c r="I16" s="37">
        <v>2656.72</v>
      </c>
      <c r="J16" s="8">
        <f t="shared" si="6"/>
        <v>2656.72</v>
      </c>
      <c r="K16" s="8">
        <f t="shared" si="0"/>
        <v>2450.2133333333331</v>
      </c>
      <c r="L16" s="17">
        <f t="shared" si="1"/>
        <v>178.84001938417859</v>
      </c>
      <c r="M16" s="9">
        <f t="shared" si="2"/>
        <v>7.2989570724798905E-2</v>
      </c>
      <c r="N16" s="10">
        <f t="shared" si="3"/>
        <v>2450.21</v>
      </c>
    </row>
    <row r="17" spans="1:14" ht="15">
      <c r="A17" s="18">
        <v>12</v>
      </c>
      <c r="B17" s="41" t="s">
        <v>35</v>
      </c>
      <c r="C17" s="26" t="s">
        <v>18</v>
      </c>
      <c r="D17" s="21">
        <v>3</v>
      </c>
      <c r="E17" s="28">
        <v>2637.8</v>
      </c>
      <c r="F17" s="8">
        <f t="shared" si="4"/>
        <v>7913.4000000000005</v>
      </c>
      <c r="G17" s="28">
        <v>2637.8</v>
      </c>
      <c r="H17" s="8">
        <f t="shared" si="5"/>
        <v>7913.4000000000005</v>
      </c>
      <c r="I17" s="37">
        <v>3025.55</v>
      </c>
      <c r="J17" s="8">
        <f t="shared" si="6"/>
        <v>9076.6500000000015</v>
      </c>
      <c r="K17" s="8">
        <f t="shared" si="0"/>
        <v>2767.0500000000006</v>
      </c>
      <c r="L17" s="17">
        <f t="shared" si="1"/>
        <v>223.86756687827324</v>
      </c>
      <c r="M17" s="9">
        <f t="shared" si="2"/>
        <v>8.0904778330089147E-2</v>
      </c>
      <c r="N17" s="10">
        <f t="shared" si="3"/>
        <v>8301.1500000000015</v>
      </c>
    </row>
    <row r="18" spans="1:14" ht="15">
      <c r="A18" s="18">
        <v>13</v>
      </c>
      <c r="B18" s="41" t="s">
        <v>36</v>
      </c>
      <c r="C18" s="26" t="s">
        <v>17</v>
      </c>
      <c r="D18" s="21">
        <v>3</v>
      </c>
      <c r="E18" s="28">
        <v>3235.76</v>
      </c>
      <c r="F18" s="8">
        <f t="shared" si="4"/>
        <v>9707.2800000000007</v>
      </c>
      <c r="G18" s="28">
        <v>3235.76</v>
      </c>
      <c r="H18" s="8">
        <f t="shared" si="5"/>
        <v>9707.2800000000007</v>
      </c>
      <c r="I18" s="37">
        <v>3649.91</v>
      </c>
      <c r="J18" s="8">
        <f t="shared" si="6"/>
        <v>10949.73</v>
      </c>
      <c r="K18" s="8">
        <f t="shared" si="0"/>
        <v>3373.81</v>
      </c>
      <c r="L18" s="17">
        <f t="shared" si="1"/>
        <v>239.10961398488101</v>
      </c>
      <c r="M18" s="9">
        <f t="shared" si="2"/>
        <v>7.0872282074236848E-2</v>
      </c>
      <c r="N18" s="10">
        <f t="shared" si="3"/>
        <v>10121.43</v>
      </c>
    </row>
    <row r="19" spans="1:14" ht="25.5">
      <c r="A19" s="18">
        <v>14</v>
      </c>
      <c r="B19" s="41" t="s">
        <v>37</v>
      </c>
      <c r="C19" s="26" t="s">
        <v>17</v>
      </c>
      <c r="D19" s="21">
        <v>57</v>
      </c>
      <c r="E19" s="28">
        <v>24.31</v>
      </c>
      <c r="F19" s="8">
        <f t="shared" si="4"/>
        <v>1385.6699999999998</v>
      </c>
      <c r="G19" s="28">
        <v>24.31</v>
      </c>
      <c r="H19" s="8">
        <f t="shared" si="5"/>
        <v>1385.6699999999998</v>
      </c>
      <c r="I19" s="37">
        <v>27.39</v>
      </c>
      <c r="J19" s="8">
        <f t="shared" si="6"/>
        <v>1561.23</v>
      </c>
      <c r="K19" s="8">
        <f t="shared" si="0"/>
        <v>25.336666666666662</v>
      </c>
      <c r="L19" s="17">
        <f t="shared" si="1"/>
        <v>1.7782388291040903</v>
      </c>
      <c r="M19" s="9">
        <f t="shared" si="2"/>
        <v>7.0184403201056067E-2</v>
      </c>
      <c r="N19" s="10">
        <f t="shared" si="3"/>
        <v>1444.3799999999999</v>
      </c>
    </row>
    <row r="20" spans="1:14" ht="25.5">
      <c r="A20" s="18">
        <v>15</v>
      </c>
      <c r="B20" s="41" t="s">
        <v>38</v>
      </c>
      <c r="C20" s="26" t="s">
        <v>17</v>
      </c>
      <c r="D20" s="21">
        <v>35</v>
      </c>
      <c r="E20" s="28">
        <v>48.62</v>
      </c>
      <c r="F20" s="8">
        <f t="shared" si="4"/>
        <v>1701.6999999999998</v>
      </c>
      <c r="G20" s="28">
        <v>48.62</v>
      </c>
      <c r="H20" s="8">
        <f t="shared" si="5"/>
        <v>1701.6999999999998</v>
      </c>
      <c r="I20" s="37">
        <v>55.77</v>
      </c>
      <c r="J20" s="8">
        <f t="shared" si="6"/>
        <v>1951.95</v>
      </c>
      <c r="K20" s="8">
        <f t="shared" si="0"/>
        <v>51.00333333333333</v>
      </c>
      <c r="L20" s="17">
        <f t="shared" si="1"/>
        <v>4.1280544247058399</v>
      </c>
      <c r="M20" s="9">
        <f t="shared" si="2"/>
        <v>8.0936953624714203E-2</v>
      </c>
      <c r="N20" s="10">
        <f t="shared" si="3"/>
        <v>1785</v>
      </c>
    </row>
    <row r="21" spans="1:14" ht="15">
      <c r="A21" s="18">
        <v>16</v>
      </c>
      <c r="B21" s="41" t="s">
        <v>39</v>
      </c>
      <c r="C21" s="26" t="s">
        <v>17</v>
      </c>
      <c r="D21" s="21">
        <v>17</v>
      </c>
      <c r="E21" s="28">
        <v>615.23</v>
      </c>
      <c r="F21" s="8">
        <f t="shared" si="4"/>
        <v>10458.91</v>
      </c>
      <c r="G21" s="32">
        <v>615.23</v>
      </c>
      <c r="H21" s="8">
        <f t="shared" si="5"/>
        <v>10458.91</v>
      </c>
      <c r="I21" s="37">
        <v>698.28</v>
      </c>
      <c r="J21" s="8">
        <f t="shared" si="6"/>
        <v>11870.76</v>
      </c>
      <c r="K21" s="8">
        <f t="shared" si="0"/>
        <v>642.9133333333333</v>
      </c>
      <c r="L21" s="17">
        <f t="shared" si="1"/>
        <v>47.948939856198386</v>
      </c>
      <c r="M21" s="9">
        <f t="shared" si="2"/>
        <v>7.458072086885488E-2</v>
      </c>
      <c r="N21" s="10">
        <f t="shared" si="3"/>
        <v>10929.47</v>
      </c>
    </row>
    <row r="22" spans="1:14" ht="15">
      <c r="A22" s="18">
        <v>17</v>
      </c>
      <c r="B22" s="41" t="s">
        <v>40</v>
      </c>
      <c r="C22" s="26" t="s">
        <v>18</v>
      </c>
      <c r="D22" s="21">
        <v>15</v>
      </c>
      <c r="E22" s="28">
        <v>693</v>
      </c>
      <c r="F22" s="8">
        <f t="shared" si="4"/>
        <v>10395</v>
      </c>
      <c r="G22" s="32">
        <v>693</v>
      </c>
      <c r="H22" s="8">
        <f t="shared" si="5"/>
        <v>10395</v>
      </c>
      <c r="I22" s="37">
        <v>794.2</v>
      </c>
      <c r="J22" s="8">
        <f t="shared" si="6"/>
        <v>11913</v>
      </c>
      <c r="K22" s="8">
        <f t="shared" si="0"/>
        <v>726.73333333333323</v>
      </c>
      <c r="L22" s="17">
        <f t="shared" si="1"/>
        <v>58.427847241992289</v>
      </c>
      <c r="M22" s="9">
        <f t="shared" si="2"/>
        <v>8.0397918413896388E-2</v>
      </c>
      <c r="N22" s="10">
        <f t="shared" si="3"/>
        <v>10900.95</v>
      </c>
    </row>
    <row r="23" spans="1:14" ht="15">
      <c r="A23" s="18">
        <v>18</v>
      </c>
      <c r="B23" s="41" t="s">
        <v>41</v>
      </c>
      <c r="C23" s="26" t="s">
        <v>17</v>
      </c>
      <c r="D23" s="21">
        <v>8</v>
      </c>
      <c r="E23" s="28">
        <v>687.5</v>
      </c>
      <c r="F23" s="8">
        <f t="shared" si="4"/>
        <v>5500</v>
      </c>
      <c r="G23" s="33">
        <v>687.5</v>
      </c>
      <c r="H23" s="8">
        <f t="shared" si="5"/>
        <v>5500</v>
      </c>
      <c r="I23" s="39">
        <v>777.59</v>
      </c>
      <c r="J23" s="8">
        <f t="shared" si="6"/>
        <v>6220.72</v>
      </c>
      <c r="K23" s="8">
        <f t="shared" si="0"/>
        <v>717.53000000000009</v>
      </c>
      <c r="L23" s="17">
        <f t="shared" si="1"/>
        <v>52.013485751292045</v>
      </c>
      <c r="M23" s="9">
        <f t="shared" si="2"/>
        <v>7.2489632142617083E-2</v>
      </c>
      <c r="N23" s="10">
        <f t="shared" si="3"/>
        <v>5740.24</v>
      </c>
    </row>
    <row r="24" spans="1:14" ht="12.75" customHeight="1">
      <c r="A24" s="18">
        <v>19</v>
      </c>
      <c r="B24" s="42" t="s">
        <v>42</v>
      </c>
      <c r="C24" s="23" t="s">
        <v>18</v>
      </c>
      <c r="D24" s="24">
        <v>3</v>
      </c>
      <c r="E24" s="28">
        <v>559.46</v>
      </c>
      <c r="F24" s="8">
        <f t="shared" si="4"/>
        <v>1678.38</v>
      </c>
      <c r="G24" s="34">
        <v>559.46</v>
      </c>
      <c r="H24" s="8">
        <f t="shared" si="5"/>
        <v>1678.38</v>
      </c>
      <c r="I24" s="38">
        <v>628.32000000000005</v>
      </c>
      <c r="J24" s="8">
        <f t="shared" si="6"/>
        <v>1884.96</v>
      </c>
      <c r="K24" s="8">
        <f t="shared" si="0"/>
        <v>582.41333333333341</v>
      </c>
      <c r="L24" s="17">
        <f t="shared" si="1"/>
        <v>39.756339536397597</v>
      </c>
      <c r="M24" s="9">
        <f t="shared" si="2"/>
        <v>6.8261382871953921E-2</v>
      </c>
      <c r="N24" s="10">
        <f t="shared" si="3"/>
        <v>1747.23</v>
      </c>
    </row>
    <row r="25" spans="1:14" ht="15">
      <c r="A25" s="18">
        <v>20</v>
      </c>
      <c r="B25" s="41" t="s">
        <v>43</v>
      </c>
      <c r="C25" s="22" t="s">
        <v>18</v>
      </c>
      <c r="D25" s="21">
        <v>960</v>
      </c>
      <c r="E25" s="28">
        <v>115.5</v>
      </c>
      <c r="F25" s="8">
        <f t="shared" si="4"/>
        <v>110880</v>
      </c>
      <c r="G25" s="32">
        <v>115.5</v>
      </c>
      <c r="H25" s="8">
        <f t="shared" si="5"/>
        <v>110880</v>
      </c>
      <c r="I25" s="37">
        <v>129.80000000000001</v>
      </c>
      <c r="J25" s="8">
        <f t="shared" si="6"/>
        <v>124608.00000000001</v>
      </c>
      <c r="K25" s="8">
        <f t="shared" si="0"/>
        <v>120.26666666666667</v>
      </c>
      <c r="L25" s="17">
        <f t="shared" si="1"/>
        <v>8.2561088494116799</v>
      </c>
      <c r="M25" s="9">
        <f t="shared" si="2"/>
        <v>6.8648355178035039E-2</v>
      </c>
      <c r="N25" s="10">
        <f t="shared" si="3"/>
        <v>115459.2</v>
      </c>
    </row>
    <row r="26" spans="1:14" ht="12.75" customHeight="1">
      <c r="A26" s="18">
        <v>21</v>
      </c>
      <c r="B26" s="44" t="s">
        <v>44</v>
      </c>
      <c r="C26" s="27" t="s">
        <v>19</v>
      </c>
      <c r="D26" s="27">
        <v>10200</v>
      </c>
      <c r="E26" s="28">
        <v>36.299999999999997</v>
      </c>
      <c r="F26" s="8">
        <f t="shared" si="4"/>
        <v>370260</v>
      </c>
      <c r="G26" s="35">
        <v>36.299999999999997</v>
      </c>
      <c r="H26" s="8">
        <f t="shared" si="5"/>
        <v>370260</v>
      </c>
      <c r="I26" s="37">
        <v>41.14</v>
      </c>
      <c r="J26" s="8">
        <f t="shared" si="6"/>
        <v>419628</v>
      </c>
      <c r="K26" s="8">
        <f t="shared" si="0"/>
        <v>37.913333333333334</v>
      </c>
      <c r="L26" s="17">
        <f t="shared" si="1"/>
        <v>2.7943753028777905</v>
      </c>
      <c r="M26" s="9">
        <f t="shared" si="2"/>
        <v>7.3704289683782051E-2</v>
      </c>
      <c r="N26" s="10">
        <f t="shared" si="3"/>
        <v>386681.99999999994</v>
      </c>
    </row>
    <row r="27" spans="1:14" ht="25.5">
      <c r="A27" s="18">
        <v>22</v>
      </c>
      <c r="B27" s="44" t="s">
        <v>45</v>
      </c>
      <c r="C27" s="27" t="s">
        <v>20</v>
      </c>
      <c r="D27" s="27">
        <v>3</v>
      </c>
      <c r="E27" s="28">
        <v>12210</v>
      </c>
      <c r="F27" s="8">
        <f t="shared" si="4"/>
        <v>36630</v>
      </c>
      <c r="G27" s="35">
        <v>12210</v>
      </c>
      <c r="H27" s="8">
        <f t="shared" si="5"/>
        <v>36630</v>
      </c>
      <c r="I27" s="37">
        <v>13907.19</v>
      </c>
      <c r="J27" s="8">
        <f t="shared" si="6"/>
        <v>41721.57</v>
      </c>
      <c r="K27" s="8">
        <f t="shared" si="0"/>
        <v>12775.730000000001</v>
      </c>
      <c r="L27" s="17">
        <f t="shared" si="1"/>
        <v>979.87310336592816</v>
      </c>
      <c r="M27" s="9">
        <f t="shared" si="2"/>
        <v>7.6698012823214645E-2</v>
      </c>
      <c r="N27" s="10">
        <f t="shared" si="3"/>
        <v>38327.19</v>
      </c>
    </row>
    <row r="28" spans="1:14" ht="25.5">
      <c r="A28" s="18">
        <v>23</v>
      </c>
      <c r="B28" s="44" t="s">
        <v>46</v>
      </c>
      <c r="C28" s="27" t="s">
        <v>20</v>
      </c>
      <c r="D28" s="27">
        <v>24</v>
      </c>
      <c r="E28" s="28">
        <v>18315</v>
      </c>
      <c r="F28" s="8">
        <f t="shared" si="4"/>
        <v>439560</v>
      </c>
      <c r="G28" s="35">
        <v>18315</v>
      </c>
      <c r="H28" s="8">
        <f t="shared" si="5"/>
        <v>439560</v>
      </c>
      <c r="I28" s="37">
        <v>20988.99</v>
      </c>
      <c r="J28" s="8">
        <f t="shared" si="6"/>
        <v>503735.76</v>
      </c>
      <c r="K28" s="8">
        <f t="shared" si="0"/>
        <v>19206.330000000002</v>
      </c>
      <c r="L28" s="17">
        <f t="shared" si="1"/>
        <v>1543.8288463103413</v>
      </c>
      <c r="M28" s="9">
        <f t="shared" si="2"/>
        <v>8.0381251718071131E-2</v>
      </c>
      <c r="N28" s="10">
        <f t="shared" si="3"/>
        <v>460951.92000000004</v>
      </c>
    </row>
    <row r="29" spans="1:14" ht="25.5">
      <c r="A29" s="18">
        <v>24</v>
      </c>
      <c r="B29" s="41" t="s">
        <v>47</v>
      </c>
      <c r="C29" s="26" t="s">
        <v>20</v>
      </c>
      <c r="D29" s="22">
        <v>4</v>
      </c>
      <c r="E29" s="28">
        <v>12309</v>
      </c>
      <c r="F29" s="8">
        <f t="shared" si="4"/>
        <v>49236</v>
      </c>
      <c r="G29" s="32">
        <v>12309</v>
      </c>
      <c r="H29" s="8">
        <f t="shared" si="5"/>
        <v>49236</v>
      </c>
      <c r="I29" s="37">
        <v>13982.98</v>
      </c>
      <c r="J29" s="8">
        <f t="shared" si="6"/>
        <v>55931.92</v>
      </c>
      <c r="K29" s="8">
        <f t="shared" si="0"/>
        <v>12866.993333333332</v>
      </c>
      <c r="L29" s="17">
        <f t="shared" si="1"/>
        <v>966.47280361808544</v>
      </c>
      <c r="M29" s="9">
        <f t="shared" si="2"/>
        <v>7.5112559599633394E-2</v>
      </c>
      <c r="N29" s="10">
        <f t="shared" si="3"/>
        <v>51467.96</v>
      </c>
    </row>
    <row r="30" spans="1:14" ht="26.25">
      <c r="A30" s="18">
        <v>25</v>
      </c>
      <c r="B30" s="45" t="s">
        <v>48</v>
      </c>
      <c r="C30" s="30" t="s">
        <v>20</v>
      </c>
      <c r="D30" s="30">
        <v>10</v>
      </c>
      <c r="E30" s="28">
        <v>43956</v>
      </c>
      <c r="F30" s="8">
        <f t="shared" si="4"/>
        <v>439560</v>
      </c>
      <c r="G30" s="36">
        <v>43956</v>
      </c>
      <c r="H30" s="8">
        <f t="shared" si="5"/>
        <v>439560</v>
      </c>
      <c r="I30" s="40">
        <v>49714.28</v>
      </c>
      <c r="J30" s="8">
        <f t="shared" si="6"/>
        <v>497142.8</v>
      </c>
      <c r="K30" s="8">
        <f t="shared" si="0"/>
        <v>45875.426666666666</v>
      </c>
      <c r="L30" s="17">
        <f t="shared" si="1"/>
        <v>3324.5445080691743</v>
      </c>
      <c r="M30" s="9">
        <f t="shared" si="2"/>
        <v>7.2468961045866559E-2</v>
      </c>
      <c r="N30" s="10">
        <f t="shared" si="3"/>
        <v>458754.3</v>
      </c>
    </row>
    <row r="31" spans="1:14" ht="26.25">
      <c r="A31" s="18">
        <v>26</v>
      </c>
      <c r="B31" s="45" t="s">
        <v>49</v>
      </c>
      <c r="C31" s="30" t="s">
        <v>18</v>
      </c>
      <c r="D31" s="30">
        <v>20</v>
      </c>
      <c r="E31" s="28">
        <v>26.4</v>
      </c>
      <c r="F31" s="8">
        <f t="shared" si="4"/>
        <v>528</v>
      </c>
      <c r="G31" s="36">
        <v>26.4</v>
      </c>
      <c r="H31" s="8">
        <f t="shared" si="5"/>
        <v>528</v>
      </c>
      <c r="I31" s="40">
        <v>30.36</v>
      </c>
      <c r="J31" s="8">
        <f t="shared" si="6"/>
        <v>607.20000000000005</v>
      </c>
      <c r="K31" s="8">
        <f t="shared" si="0"/>
        <v>27.72</v>
      </c>
      <c r="L31" s="17">
        <f t="shared" si="1"/>
        <v>2.2863070659909264</v>
      </c>
      <c r="M31" s="9">
        <f t="shared" si="2"/>
        <v>8.2478609884232557E-2</v>
      </c>
      <c r="N31" s="10">
        <f t="shared" si="3"/>
        <v>554.4</v>
      </c>
    </row>
    <row r="32" spans="1:14" ht="26.25">
      <c r="A32" s="18">
        <v>27</v>
      </c>
      <c r="B32" s="45" t="s">
        <v>50</v>
      </c>
      <c r="C32" s="30" t="s">
        <v>17</v>
      </c>
      <c r="D32" s="30">
        <v>40</v>
      </c>
      <c r="E32" s="29">
        <v>47.08</v>
      </c>
      <c r="F32" s="8">
        <f t="shared" si="4"/>
        <v>1883.1999999999998</v>
      </c>
      <c r="G32" s="36">
        <v>47.08</v>
      </c>
      <c r="H32" s="8">
        <f t="shared" si="5"/>
        <v>1883.1999999999998</v>
      </c>
      <c r="I32" s="40">
        <v>54.12</v>
      </c>
      <c r="J32" s="8">
        <f t="shared" si="6"/>
        <v>2164.7999999999997</v>
      </c>
      <c r="K32" s="8">
        <f t="shared" si="0"/>
        <v>49.426666666666669</v>
      </c>
      <c r="L32" s="17">
        <f t="shared" si="1"/>
        <v>4.0645458950949092</v>
      </c>
      <c r="M32" s="9">
        <f t="shared" si="2"/>
        <v>8.2233866234723008E-2</v>
      </c>
      <c r="N32" s="10">
        <f t="shared" si="3"/>
        <v>1977.2</v>
      </c>
    </row>
    <row r="33" spans="1:14" ht="26.25">
      <c r="A33" s="18">
        <v>28</v>
      </c>
      <c r="B33" s="45" t="s">
        <v>49</v>
      </c>
      <c r="C33" s="30" t="s">
        <v>18</v>
      </c>
      <c r="D33" s="30">
        <v>5</v>
      </c>
      <c r="E33" s="28">
        <v>22</v>
      </c>
      <c r="F33" s="8">
        <f t="shared" si="4"/>
        <v>110</v>
      </c>
      <c r="G33" s="36">
        <v>22</v>
      </c>
      <c r="H33" s="8">
        <f t="shared" si="5"/>
        <v>110</v>
      </c>
      <c r="I33" s="40">
        <v>24.97</v>
      </c>
      <c r="J33" s="8">
        <f t="shared" si="6"/>
        <v>124.85</v>
      </c>
      <c r="K33" s="8">
        <f t="shared" si="0"/>
        <v>22.99</v>
      </c>
      <c r="L33" s="17">
        <f t="shared" si="1"/>
        <v>1.7147302994932156</v>
      </c>
      <c r="M33" s="9">
        <f t="shared" si="2"/>
        <v>7.458591994315858E-2</v>
      </c>
      <c r="N33" s="10">
        <f t="shared" si="3"/>
        <v>114.94999999999999</v>
      </c>
    </row>
    <row r="34" spans="1:14" ht="15">
      <c r="A34" s="18">
        <v>29</v>
      </c>
      <c r="B34" s="45" t="s">
        <v>51</v>
      </c>
      <c r="C34" s="30" t="s">
        <v>18</v>
      </c>
      <c r="D34" s="31">
        <v>136</v>
      </c>
      <c r="E34" s="28">
        <v>253</v>
      </c>
      <c r="F34" s="8">
        <f t="shared" si="4"/>
        <v>34408</v>
      </c>
      <c r="G34" s="36">
        <v>253</v>
      </c>
      <c r="H34" s="8">
        <f t="shared" si="5"/>
        <v>34408</v>
      </c>
      <c r="I34" s="40">
        <v>288.2</v>
      </c>
      <c r="J34" s="8">
        <f t="shared" si="6"/>
        <v>39195.199999999997</v>
      </c>
      <c r="K34" s="8">
        <f t="shared" si="0"/>
        <v>264.73333333333335</v>
      </c>
      <c r="L34" s="17">
        <f t="shared" si="1"/>
        <v>20.322729475474176</v>
      </c>
      <c r="M34" s="9">
        <f t="shared" si="2"/>
        <v>7.6766794795294038E-2</v>
      </c>
      <c r="N34" s="10">
        <f t="shared" si="3"/>
        <v>36003.279999999999</v>
      </c>
    </row>
    <row r="35" spans="1:14" ht="26.25">
      <c r="A35" s="18">
        <v>30</v>
      </c>
      <c r="B35" s="45" t="s">
        <v>52</v>
      </c>
      <c r="C35" s="30" t="s">
        <v>18</v>
      </c>
      <c r="D35" s="30">
        <v>100</v>
      </c>
      <c r="E35" s="28">
        <v>275</v>
      </c>
      <c r="F35" s="8">
        <f t="shared" si="4"/>
        <v>27500</v>
      </c>
      <c r="G35" s="36">
        <v>275</v>
      </c>
      <c r="H35" s="8">
        <f t="shared" si="5"/>
        <v>27500</v>
      </c>
      <c r="I35" s="40">
        <v>312.39999999999998</v>
      </c>
      <c r="J35" s="8">
        <f t="shared" si="6"/>
        <v>31239.999999999996</v>
      </c>
      <c r="K35" s="8">
        <f t="shared" si="0"/>
        <v>287.46666666666664</v>
      </c>
      <c r="L35" s="17">
        <f t="shared" si="1"/>
        <v>21.592900067691851</v>
      </c>
      <c r="M35" s="9">
        <f t="shared" si="2"/>
        <v>7.5114448287425278E-2</v>
      </c>
      <c r="N35" s="10">
        <f t="shared" si="3"/>
        <v>28747.000000000004</v>
      </c>
    </row>
    <row r="36" spans="1:14">
      <c r="A36" s="11"/>
      <c r="B36" s="19" t="s">
        <v>10</v>
      </c>
      <c r="C36" s="12"/>
      <c r="D36" s="13"/>
      <c r="E36" s="14"/>
      <c r="F36" s="16">
        <f>SUM(F6:F35)</f>
        <v>2229770.1800000002</v>
      </c>
      <c r="G36" s="14"/>
      <c r="H36" s="16">
        <f>SUM(H6:H35)</f>
        <v>2229770.1800000002</v>
      </c>
      <c r="I36" s="14"/>
      <c r="J36" s="16">
        <f>SUM(J6:J35)</f>
        <v>2522829.98</v>
      </c>
      <c r="K36" s="14"/>
      <c r="L36" s="14"/>
      <c r="M36" s="14"/>
      <c r="N36" s="14">
        <f>SUM(N6:N35)</f>
        <v>2327400.6899999995</v>
      </c>
    </row>
    <row r="39" spans="1:14" ht="15.75">
      <c r="A39" s="6"/>
      <c r="B39" s="52" t="s">
        <v>23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</sheetData>
  <mergeCells count="16">
    <mergeCell ref="A1:N1"/>
    <mergeCell ref="B39:N3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2022-12-16T11:23:48Z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