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620" windowHeight="12360"/>
  </bookViews>
  <sheets>
    <sheet name="Лист2" sheetId="2" r:id="rId1"/>
  </sheets>
  <definedNames>
    <definedName name="_xlnm._FilterDatabase" localSheetId="0" hidden="1">Лист2!$A$7:$Q$2046</definedName>
  </definedNames>
  <calcPr calcId="145621"/>
</workbook>
</file>

<file path=xl/calcChain.xml><?xml version="1.0" encoding="utf-8"?>
<calcChain xmlns="http://schemas.openxmlformats.org/spreadsheetml/2006/main">
  <c r="G31" i="2" l="1"/>
  <c r="Q13" i="2" l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11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11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11" i="2"/>
  <c r="O31" i="2" s="1"/>
  <c r="Q31" i="2" l="1"/>
  <c r="P31" i="2"/>
  <c r="K26" i="2"/>
  <c r="L26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M26" i="2" l="1"/>
  <c r="N26" i="2" s="1"/>
  <c r="J28" i="2"/>
  <c r="J24" i="2"/>
  <c r="J20" i="2"/>
  <c r="J16" i="2"/>
  <c r="J29" i="2"/>
  <c r="J25" i="2"/>
  <c r="J21" i="2"/>
  <c r="J17" i="2"/>
  <c r="J27" i="2"/>
  <c r="J23" i="2"/>
  <c r="J19" i="2"/>
  <c r="J15" i="2"/>
  <c r="J30" i="2"/>
  <c r="J26" i="2"/>
  <c r="J22" i="2"/>
  <c r="J18" i="2"/>
  <c r="J14" i="2"/>
  <c r="K19" i="2" l="1"/>
  <c r="L19" i="2" s="1"/>
  <c r="K30" i="2" l="1"/>
  <c r="L30" i="2" s="1"/>
  <c r="M30" i="2" s="1"/>
  <c r="N30" i="2" s="1"/>
  <c r="K29" i="2"/>
  <c r="L29" i="2" s="1"/>
  <c r="M29" i="2" s="1"/>
  <c r="N29" i="2" s="1"/>
  <c r="K28" i="2"/>
  <c r="L28" i="2" s="1"/>
  <c r="M28" i="2" s="1"/>
  <c r="N28" i="2" s="1"/>
  <c r="K27" i="2"/>
  <c r="L27" i="2" s="1"/>
  <c r="M27" i="2" s="1"/>
  <c r="N27" i="2" s="1"/>
  <c r="K25" i="2" l="1"/>
  <c r="K24" i="2"/>
  <c r="K23" i="2"/>
  <c r="K22" i="2"/>
  <c r="L22" i="2" l="1"/>
  <c r="M22" i="2" s="1"/>
  <c r="N22" i="2" s="1"/>
  <c r="L23" i="2"/>
  <c r="M23" i="2" s="1"/>
  <c r="N23" i="2" s="1"/>
  <c r="L24" i="2"/>
  <c r="M24" i="2" s="1"/>
  <c r="N24" i="2" s="1"/>
  <c r="L25" i="2"/>
  <c r="M25" i="2" s="1"/>
  <c r="N25" i="2" s="1"/>
  <c r="K20" i="2"/>
  <c r="K21" i="2"/>
  <c r="L20" i="2" l="1"/>
  <c r="M20" i="2" s="1"/>
  <c r="N20" i="2" s="1"/>
  <c r="L21" i="2"/>
  <c r="M21" i="2" s="1"/>
  <c r="N21" i="2" s="1"/>
  <c r="M19" i="2"/>
  <c r="N19" i="2" s="1"/>
  <c r="K18" i="2"/>
  <c r="L18" i="2" s="1"/>
  <c r="M18" i="2" s="1"/>
  <c r="N18" i="2" s="1"/>
  <c r="K17" i="2"/>
  <c r="L17" i="2" s="1"/>
  <c r="M17" i="2" s="1"/>
  <c r="N17" i="2" s="1"/>
  <c r="K16" i="2"/>
  <c r="L16" i="2" s="1"/>
  <c r="M16" i="2" s="1"/>
  <c r="N16" i="2" s="1"/>
  <c r="K15" i="2" l="1"/>
  <c r="L15" i="2" s="1"/>
  <c r="M15" i="2" s="1"/>
  <c r="N15" i="2" s="1"/>
  <c r="K14" i="2"/>
  <c r="L14" i="2" s="1"/>
  <c r="M14" i="2" s="1"/>
  <c r="N14" i="2" s="1"/>
  <c r="K13" i="2"/>
  <c r="I13" i="2"/>
  <c r="H13" i="2"/>
  <c r="L13" i="2" l="1"/>
  <c r="M13" i="2" s="1"/>
  <c r="N13" i="2" s="1"/>
  <c r="J13" i="2"/>
  <c r="H11" i="2" l="1"/>
  <c r="I11" i="2" l="1"/>
  <c r="J11" i="2" l="1"/>
  <c r="K11" i="2"/>
  <c r="L11" i="2" l="1"/>
  <c r="M11" i="2" s="1"/>
  <c r="N11" i="2" s="1"/>
  <c r="N31" i="2" s="1"/>
  <c r="H31" i="2" l="1"/>
  <c r="H33" i="2"/>
  <c r="E31" i="2"/>
  <c r="I31" i="2"/>
  <c r="J31" i="2"/>
  <c r="N33" i="2"/>
</calcChain>
</file>

<file path=xl/sharedStrings.xml><?xml version="1.0" encoding="utf-8"?>
<sst xmlns="http://schemas.openxmlformats.org/spreadsheetml/2006/main" count="72" uniqueCount="55">
  <si>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</si>
  <si>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</si>
  <si>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</si>
  <si>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</si>
  <si>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</si>
  <si>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</si>
  <si>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</si>
  <si>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</si>
  <si>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13</t>
  </si>
  <si>
    <t>ИТОГО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</si>
  <si>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</si>
  <si>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</si>
  <si>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</si>
  <si>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 xml:space="preserve">Используемый метод определения НМЦК 
с обоснованием:
</t>
  </si>
  <si>
    <t>Расчет НМЦК</t>
  </si>
  <si>
    <t>Таблица №1</t>
  </si>
  <si>
    <t>рублей</t>
  </si>
  <si>
    <t xml:space="preserve">По произведенным Заказчиком расчетам среднее квадратичное отклонение составило </t>
  </si>
  <si>
    <t>и коэффициент вариации цены составил</t>
  </si>
  <si>
    <t>дополнительные исследования в целях увеличения количества ценовой информации, используемой в расчетах</t>
  </si>
  <si>
    <t xml:space="preserve">Поскольку коэффициент вариации цены менее 33%, совокупность значений, используемых в расчете, при определении НМЦК считается однородным  и не требуются </t>
  </si>
  <si>
    <t>шт.</t>
  </si>
  <si>
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(НМЦК), утвержденным приказом Министерства экономического развития Российской Федерации от 02.10.2013г. № 567 (далее Методические рекомендации). Выводы о цене контракта делались на основе информации о цене за единицу Услуги и Товара умноженную на количество необходимых Услуг и Товаров.  Вышеуказанная ценовая информация получена по запросу Заказчика на основании коммерческих предложений потенциальных исполнителей (поставщиков). 
Начальная (максимальная) цена контракта включает в себя все расходы исполнителя, связанные с налдежащим исполнением обязательств по контракту, а также налоги, сборы и другие обязательные платежи.</t>
  </si>
  <si>
    <t>В целях получения ценовой информации в отношении Услуг и товаров, отвечающих требованиям Заказчика, закупка которых планируется, и условиям их оказания, Заказчиком были проведены следующие процедуры:
- мониторинг ценовой информации в реестре контрактов, заключенных Заказчиками.
- мониторинг информации о ценах Услуг и Товара, содержащейся в рекламе, каталогах, описаниях Услуг и Товара и в других предложениях, обращенных к неопределенному кругу лиц.
- по итогам мониторинга рынка и полученной  ценовой информации Заказчиком были  использованы для  расчета НМЦК три ценовых источника на оказание Услуг с использованием Товара, предлагаемые различными исполнителями (поставщиками), на основании которых был произведен расчет (Таблица №1)</t>
  </si>
  <si>
    <t>Наименование товара (работы, услуги)</t>
  </si>
  <si>
    <t>Обоснование начальной (максимальной) цены контракта на оказание услуг  по Ремонту и техническому обслуживанию автотранспорта и автотехники Муниципального автономного учреждения «Объединенная дирекция парков Богородского городского округа Московской области»</t>
  </si>
  <si>
    <t>Коммерческое предложение   (Ценовой источник 1)</t>
  </si>
  <si>
    <t>Коммерческое предложение (Ценовой источник 2)</t>
  </si>
  <si>
    <t>Коммерческое предложение (Ценовой источник 3)</t>
  </si>
  <si>
    <t>УТВЕРЖДАЮ
Директор МАУ "Объединенная дирекция парков Богородского городского округа Московской области"
_______________Т.А. Булгадаров
«____» _______________ 2021 г.</t>
  </si>
  <si>
    <r>
      <t>Средняя арифметическая цена за единицу     &lt;</t>
    </r>
    <r>
      <rPr>
        <b/>
        <i/>
        <sz val="11"/>
        <color indexed="8"/>
        <rFont val="Calibri"/>
        <family val="2"/>
        <charset val="204"/>
      </rPr>
      <t>ц</t>
    </r>
    <r>
      <rPr>
        <b/>
        <sz val="11"/>
        <color indexed="8"/>
        <rFont val="Calibri"/>
        <family val="2"/>
        <charset val="204"/>
      </rPr>
      <t xml:space="preserve">&gt; </t>
    </r>
  </si>
  <si>
    <r>
      <t xml:space="preserve">коэффициент вариации цен V (%)           </t>
    </r>
    <r>
      <rPr>
        <i/>
        <sz val="11"/>
        <color indexed="8"/>
        <rFont val="Calibri"/>
        <family val="2"/>
        <charset val="204"/>
      </rPr>
      <t xml:space="preserve">         (не должен превышать 33%)</t>
    </r>
  </si>
  <si>
    <r>
      <rPr>
        <b/>
        <sz val="11"/>
        <color indexed="8"/>
        <rFont val="Calibri"/>
        <family val="2"/>
        <charset val="204"/>
      </rPr>
      <t>Расчет Н(М)ЦК по формуле</t>
    </r>
    <r>
      <rPr>
        <sz val="11"/>
        <color indexed="8"/>
        <rFont val="Calibri"/>
        <family val="2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</si>
  <si>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Запасные части и расходые материалы к ледозаливочной технике Olympia IceBear Elektric</t>
  </si>
  <si>
    <t>Щётки электродвигателя (комплект) IB 01023120900</t>
  </si>
  <si>
    <t>Предохранитель 50А 01021220000</t>
  </si>
  <si>
    <t>Предохранитель 80А 01021240000</t>
  </si>
  <si>
    <t>Фильтр гидравлический (старого образца) IB 01041180000</t>
  </si>
  <si>
    <t>Рулевой наконечник левый (старого образца) IB 01060180000</t>
  </si>
  <si>
    <t>Рулевой наконечник правый (старого образца) IB 01060240000</t>
  </si>
  <si>
    <t>Амортизатор бортовой щётки IB 01080080000</t>
  </si>
  <si>
    <t>Направляющая корпуса вертикального конвейера 01101500000</t>
  </si>
  <si>
    <t>Тормозной цилиндр IB, OME</t>
  </si>
  <si>
    <t>Подшипник горизонтального шнека внешний (лента) 01103040000</t>
  </si>
  <si>
    <t>Подшипник верхнего барабана 01102280000</t>
  </si>
  <si>
    <t>Сальник верхнего барабана</t>
  </si>
  <si>
    <t>Кольцо IB 01102440000</t>
  </si>
  <si>
    <t xml:space="preserve">Castrol торм. Жидкость Brake Fluid DOT4 1 </t>
  </si>
  <si>
    <t>Спрей по уходу за цепями 0,4 л</t>
  </si>
  <si>
    <t>Mobil Смазка Mobilgrease XHP-222 0,4кг</t>
  </si>
  <si>
    <t>Mobil ATF Dextron III/USA/1л</t>
  </si>
  <si>
    <t>Планетарный редуктор заднего колеса 01070040000</t>
  </si>
  <si>
    <t>нормо-час</t>
  </si>
  <si>
    <t xml:space="preserve">Комплексное техническое обслуживание </t>
  </si>
  <si>
    <t>Оказание услуг по комплексному техническому обслуживанию ледозаливочной техники Olympia IceBear Electric для нужд Муниципального автономного учреждения «Объединенная дирекция парков Богородского городского округа Московской области»  в соответствии с Техническим заданием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</si>
</sst>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textRotation="90"/>
    </xf>
    <xf numFmtId="4" fontId="10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4" xfId="0" applyNumberFormat="1" applyFont="1" applyBorder="1" applyAlignment="1">
      <alignment horizontal="center" vertical="center" textRotation="90" wrapText="1"/>
    </xf>
    <xf numFmtId="4" fontId="5" fillId="0" borderId="0" xfId="0" applyNumberFormat="1" applyFont="1" applyAlignment="1">
      <alignment horizontal="center" vertical="top"/>
    </xf>
    <xf numFmtId="4" fontId="5" fillId="0" borderId="0" xfId="0" applyNumberFormat="1" applyFont="1" applyBorder="1" applyAlignment="1">
      <alignment horizontal="center" vertical="center" textRotation="90" wrapText="1"/>
    </xf>
    <xf numFmtId="4" fontId="3" fillId="0" borderId="0" xfId="0" applyNumberFormat="1" applyFont="1" applyAlignment="1">
      <alignment vertical="center" textRotation="90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0" fontId="6" fillId="0" borderId="0" xfId="1" applyNumberFormat="1" applyFont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" fontId="5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1057275</xdr:rowOff>
    </xdr:from>
    <xdr:to>
      <xdr:col>9</xdr:col>
      <xdr:colOff>923925</xdr:colOff>
      <xdr:row>8</xdr:row>
      <xdr:rowOff>1533525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396240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8</xdr:row>
      <xdr:rowOff>733425</xdr:rowOff>
    </xdr:from>
    <xdr:to>
      <xdr:col>8</xdr:col>
      <xdr:colOff>771525</xdr:colOff>
      <xdr:row>8</xdr:row>
      <xdr:rowOff>1162050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63855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8</xdr:row>
      <xdr:rowOff>2314576</xdr:rowOff>
    </xdr:from>
    <xdr:to>
      <xdr:col>11</xdr:col>
      <xdr:colOff>0</xdr:colOff>
      <xdr:row>8</xdr:row>
      <xdr:rowOff>2724150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820151"/>
          <a:ext cx="1190625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161925</xdr:colOff>
      <xdr:row>8</xdr:row>
      <xdr:rowOff>1457325</xdr:rowOff>
    </xdr:from>
    <xdr:to>
      <xdr:col>10</xdr:col>
      <xdr:colOff>323850</xdr:colOff>
      <xdr:row>8</xdr:row>
      <xdr:rowOff>1676400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3624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90" zoomScaleNormal="90" workbookViewId="0">
      <selection activeCell="M51" sqref="M51"/>
    </sheetView>
  </sheetViews>
  <sheetFormatPr defaultRowHeight="15" x14ac:dyDescent="0.25"/>
  <cols>
    <col min="1" max="1" width="5.42578125" style="3" customWidth="1"/>
    <col min="2" max="2" width="27.85546875" style="3" customWidth="1"/>
    <col min="3" max="3" width="6.85546875" style="3" customWidth="1"/>
    <col min="4" max="4" width="6.140625" style="3" customWidth="1"/>
    <col min="5" max="6" width="14.28515625" style="4" customWidth="1"/>
    <col min="7" max="7" width="13.85546875" style="3" customWidth="1"/>
    <col min="8" max="8" width="14" style="3" customWidth="1"/>
    <col min="9" max="9" width="13.7109375" style="3" customWidth="1"/>
    <col min="10" max="10" width="14.140625" style="3" customWidth="1"/>
    <col min="11" max="11" width="15.140625" style="3" customWidth="1"/>
    <col min="12" max="12" width="13.28515625" style="5" customWidth="1"/>
    <col min="13" max="13" width="12.28515625" style="3" customWidth="1"/>
    <col min="14" max="14" width="15.42578125" style="3" customWidth="1"/>
    <col min="15" max="15" width="18.85546875" style="3" hidden="1" customWidth="1"/>
    <col min="16" max="16" width="16.28515625" style="3" hidden="1" customWidth="1"/>
    <col min="17" max="17" width="13.7109375" style="3" hidden="1" customWidth="1"/>
    <col min="18" max="18" width="14.28515625" style="3" customWidth="1"/>
    <col min="19" max="19" width="15.5703125" style="3" customWidth="1"/>
    <col min="20" max="20" width="16.5703125" style="3" customWidth="1"/>
    <col min="21" max="243" width="9.140625" style="3"/>
    <col min="244" max="244" width="3.140625" style="3" customWidth="1"/>
    <col min="245" max="245" width="15.5703125" style="3" customWidth="1"/>
    <col min="246" max="246" width="55.140625" style="3" customWidth="1"/>
    <col min="247" max="247" width="5.85546875" style="3" customWidth="1"/>
    <col min="248" max="248" width="6.85546875" style="3" customWidth="1"/>
    <col min="249" max="251" width="10.5703125" style="3" customWidth="1"/>
    <col min="252" max="258" width="0" style="3" hidden="1" customWidth="1"/>
    <col min="259" max="259" width="11.42578125" style="3" bestFit="1" customWidth="1"/>
    <col min="260" max="260" width="12.5703125" style="3" customWidth="1"/>
    <col min="261" max="261" width="14" style="3" customWidth="1"/>
    <col min="262" max="262" width="22.42578125" style="3" customWidth="1"/>
    <col min="263" max="263" width="10.5703125" style="3" bestFit="1" customWidth="1"/>
    <col min="264" max="264" width="9.42578125" style="3" bestFit="1" customWidth="1"/>
    <col min="265" max="265" width="11.85546875" style="3" customWidth="1"/>
    <col min="266" max="499" width="9.140625" style="3"/>
    <col min="500" max="500" width="3.140625" style="3" customWidth="1"/>
    <col min="501" max="501" width="15.5703125" style="3" customWidth="1"/>
    <col min="502" max="502" width="55.140625" style="3" customWidth="1"/>
    <col min="503" max="503" width="5.85546875" style="3" customWidth="1"/>
    <col min="504" max="504" width="6.85546875" style="3" customWidth="1"/>
    <col min="505" max="507" width="10.5703125" style="3" customWidth="1"/>
    <col min="508" max="514" width="0" style="3" hidden="1" customWidth="1"/>
    <col min="515" max="515" width="11.42578125" style="3" bestFit="1" customWidth="1"/>
    <col min="516" max="516" width="12.5703125" style="3" customWidth="1"/>
    <col min="517" max="517" width="14" style="3" customWidth="1"/>
    <col min="518" max="518" width="22.42578125" style="3" customWidth="1"/>
    <col min="519" max="519" width="10.5703125" style="3" bestFit="1" customWidth="1"/>
    <col min="520" max="520" width="9.42578125" style="3" bestFit="1" customWidth="1"/>
    <col min="521" max="521" width="11.85546875" style="3" customWidth="1"/>
    <col min="522" max="755" width="9.140625" style="3"/>
    <col min="756" max="756" width="3.140625" style="3" customWidth="1"/>
    <col min="757" max="757" width="15.5703125" style="3" customWidth="1"/>
    <col min="758" max="758" width="55.140625" style="3" customWidth="1"/>
    <col min="759" max="759" width="5.85546875" style="3" customWidth="1"/>
    <col min="760" max="760" width="6.85546875" style="3" customWidth="1"/>
    <col min="761" max="763" width="10.5703125" style="3" customWidth="1"/>
    <col min="764" max="770" width="0" style="3" hidden="1" customWidth="1"/>
    <col min="771" max="771" width="11.42578125" style="3" bestFit="1" customWidth="1"/>
    <col min="772" max="772" width="12.5703125" style="3" customWidth="1"/>
    <col min="773" max="773" width="14" style="3" customWidth="1"/>
    <col min="774" max="774" width="22.42578125" style="3" customWidth="1"/>
    <col min="775" max="775" width="10.5703125" style="3" bestFit="1" customWidth="1"/>
    <col min="776" max="776" width="9.42578125" style="3" bestFit="1" customWidth="1"/>
    <col min="777" max="777" width="11.85546875" style="3" customWidth="1"/>
    <col min="778" max="1011" width="9.140625" style="3"/>
    <col min="1012" max="1012" width="3.140625" style="3" customWidth="1"/>
    <col min="1013" max="1013" width="15.5703125" style="3" customWidth="1"/>
    <col min="1014" max="1014" width="55.140625" style="3" customWidth="1"/>
    <col min="1015" max="1015" width="5.85546875" style="3" customWidth="1"/>
    <col min="1016" max="1016" width="6.85546875" style="3" customWidth="1"/>
    <col min="1017" max="1019" width="10.5703125" style="3" customWidth="1"/>
    <col min="1020" max="1026" width="0" style="3" hidden="1" customWidth="1"/>
    <col min="1027" max="1027" width="11.42578125" style="3" bestFit="1" customWidth="1"/>
    <col min="1028" max="1028" width="12.5703125" style="3" customWidth="1"/>
    <col min="1029" max="1029" width="14" style="3" customWidth="1"/>
    <col min="1030" max="1030" width="22.42578125" style="3" customWidth="1"/>
    <col min="1031" max="1031" width="10.5703125" style="3" bestFit="1" customWidth="1"/>
    <col min="1032" max="1032" width="9.42578125" style="3" bestFit="1" customWidth="1"/>
    <col min="1033" max="1033" width="11.85546875" style="3" customWidth="1"/>
    <col min="1034" max="1267" width="9.140625" style="3"/>
    <col min="1268" max="1268" width="3.140625" style="3" customWidth="1"/>
    <col min="1269" max="1269" width="15.5703125" style="3" customWidth="1"/>
    <col min="1270" max="1270" width="55.140625" style="3" customWidth="1"/>
    <col min="1271" max="1271" width="5.85546875" style="3" customWidth="1"/>
    <col min="1272" max="1272" width="6.85546875" style="3" customWidth="1"/>
    <col min="1273" max="1275" width="10.5703125" style="3" customWidth="1"/>
    <col min="1276" max="1282" width="0" style="3" hidden="1" customWidth="1"/>
    <col min="1283" max="1283" width="11.42578125" style="3" bestFit="1" customWidth="1"/>
    <col min="1284" max="1284" width="12.5703125" style="3" customWidth="1"/>
    <col min="1285" max="1285" width="14" style="3" customWidth="1"/>
    <col min="1286" max="1286" width="22.42578125" style="3" customWidth="1"/>
    <col min="1287" max="1287" width="10.5703125" style="3" bestFit="1" customWidth="1"/>
    <col min="1288" max="1288" width="9.42578125" style="3" bestFit="1" customWidth="1"/>
    <col min="1289" max="1289" width="11.85546875" style="3" customWidth="1"/>
    <col min="1290" max="1523" width="9.140625" style="3"/>
    <col min="1524" max="1524" width="3.140625" style="3" customWidth="1"/>
    <col min="1525" max="1525" width="15.5703125" style="3" customWidth="1"/>
    <col min="1526" max="1526" width="55.140625" style="3" customWidth="1"/>
    <col min="1527" max="1527" width="5.85546875" style="3" customWidth="1"/>
    <col min="1528" max="1528" width="6.85546875" style="3" customWidth="1"/>
    <col min="1529" max="1531" width="10.5703125" style="3" customWidth="1"/>
    <col min="1532" max="1538" width="0" style="3" hidden="1" customWidth="1"/>
    <col min="1539" max="1539" width="11.42578125" style="3" bestFit="1" customWidth="1"/>
    <col min="1540" max="1540" width="12.5703125" style="3" customWidth="1"/>
    <col min="1541" max="1541" width="14" style="3" customWidth="1"/>
    <col min="1542" max="1542" width="22.42578125" style="3" customWidth="1"/>
    <col min="1543" max="1543" width="10.5703125" style="3" bestFit="1" customWidth="1"/>
    <col min="1544" max="1544" width="9.42578125" style="3" bestFit="1" customWidth="1"/>
    <col min="1545" max="1545" width="11.85546875" style="3" customWidth="1"/>
    <col min="1546" max="1779" width="9.140625" style="3"/>
    <col min="1780" max="1780" width="3.140625" style="3" customWidth="1"/>
    <col min="1781" max="1781" width="15.5703125" style="3" customWidth="1"/>
    <col min="1782" max="1782" width="55.140625" style="3" customWidth="1"/>
    <col min="1783" max="1783" width="5.85546875" style="3" customWidth="1"/>
    <col min="1784" max="1784" width="6.85546875" style="3" customWidth="1"/>
    <col min="1785" max="1787" width="10.5703125" style="3" customWidth="1"/>
    <col min="1788" max="1794" width="0" style="3" hidden="1" customWidth="1"/>
    <col min="1795" max="1795" width="11.42578125" style="3" bestFit="1" customWidth="1"/>
    <col min="1796" max="1796" width="12.5703125" style="3" customWidth="1"/>
    <col min="1797" max="1797" width="14" style="3" customWidth="1"/>
    <col min="1798" max="1798" width="22.42578125" style="3" customWidth="1"/>
    <col min="1799" max="1799" width="10.5703125" style="3" bestFit="1" customWidth="1"/>
    <col min="1800" max="1800" width="9.42578125" style="3" bestFit="1" customWidth="1"/>
    <col min="1801" max="1801" width="11.85546875" style="3" customWidth="1"/>
    <col min="1802" max="2035" width="9.140625" style="3"/>
    <col min="2036" max="2036" width="3.140625" style="3" customWidth="1"/>
    <col min="2037" max="2037" width="15.5703125" style="3" customWidth="1"/>
    <col min="2038" max="2038" width="55.140625" style="3" customWidth="1"/>
    <col min="2039" max="2039" width="5.85546875" style="3" customWidth="1"/>
    <col min="2040" max="2040" width="6.85546875" style="3" customWidth="1"/>
    <col min="2041" max="2043" width="10.5703125" style="3" customWidth="1"/>
    <col min="2044" max="2050" width="0" style="3" hidden="1" customWidth="1"/>
    <col min="2051" max="2051" width="11.42578125" style="3" bestFit="1" customWidth="1"/>
    <col min="2052" max="2052" width="12.5703125" style="3" customWidth="1"/>
    <col min="2053" max="2053" width="14" style="3" customWidth="1"/>
    <col min="2054" max="2054" width="22.42578125" style="3" customWidth="1"/>
    <col min="2055" max="2055" width="10.5703125" style="3" bestFit="1" customWidth="1"/>
    <col min="2056" max="2056" width="9.42578125" style="3" bestFit="1" customWidth="1"/>
    <col min="2057" max="2057" width="11.85546875" style="3" customWidth="1"/>
    <col min="2058" max="2291" width="9.140625" style="3"/>
    <col min="2292" max="2292" width="3.140625" style="3" customWidth="1"/>
    <col min="2293" max="2293" width="15.5703125" style="3" customWidth="1"/>
    <col min="2294" max="2294" width="55.140625" style="3" customWidth="1"/>
    <col min="2295" max="2295" width="5.85546875" style="3" customWidth="1"/>
    <col min="2296" max="2296" width="6.85546875" style="3" customWidth="1"/>
    <col min="2297" max="2299" width="10.5703125" style="3" customWidth="1"/>
    <col min="2300" max="2306" width="0" style="3" hidden="1" customWidth="1"/>
    <col min="2307" max="2307" width="11.42578125" style="3" bestFit="1" customWidth="1"/>
    <col min="2308" max="2308" width="12.5703125" style="3" customWidth="1"/>
    <col min="2309" max="2309" width="14" style="3" customWidth="1"/>
    <col min="2310" max="2310" width="22.42578125" style="3" customWidth="1"/>
    <col min="2311" max="2311" width="10.5703125" style="3" bestFit="1" customWidth="1"/>
    <col min="2312" max="2312" width="9.42578125" style="3" bestFit="1" customWidth="1"/>
    <col min="2313" max="2313" width="11.85546875" style="3" customWidth="1"/>
    <col min="2314" max="2547" width="9.140625" style="3"/>
    <col min="2548" max="2548" width="3.140625" style="3" customWidth="1"/>
    <col min="2549" max="2549" width="15.5703125" style="3" customWidth="1"/>
    <col min="2550" max="2550" width="55.140625" style="3" customWidth="1"/>
    <col min="2551" max="2551" width="5.85546875" style="3" customWidth="1"/>
    <col min="2552" max="2552" width="6.85546875" style="3" customWidth="1"/>
    <col min="2553" max="2555" width="10.5703125" style="3" customWidth="1"/>
    <col min="2556" max="2562" width="0" style="3" hidden="1" customWidth="1"/>
    <col min="2563" max="2563" width="11.42578125" style="3" bestFit="1" customWidth="1"/>
    <col min="2564" max="2564" width="12.5703125" style="3" customWidth="1"/>
    <col min="2565" max="2565" width="14" style="3" customWidth="1"/>
    <col min="2566" max="2566" width="22.42578125" style="3" customWidth="1"/>
    <col min="2567" max="2567" width="10.5703125" style="3" bestFit="1" customWidth="1"/>
    <col min="2568" max="2568" width="9.42578125" style="3" bestFit="1" customWidth="1"/>
    <col min="2569" max="2569" width="11.85546875" style="3" customWidth="1"/>
    <col min="2570" max="2803" width="9.140625" style="3"/>
    <col min="2804" max="2804" width="3.140625" style="3" customWidth="1"/>
    <col min="2805" max="2805" width="15.5703125" style="3" customWidth="1"/>
    <col min="2806" max="2806" width="55.140625" style="3" customWidth="1"/>
    <col min="2807" max="2807" width="5.85546875" style="3" customWidth="1"/>
    <col min="2808" max="2808" width="6.85546875" style="3" customWidth="1"/>
    <col min="2809" max="2811" width="10.5703125" style="3" customWidth="1"/>
    <col min="2812" max="2818" width="0" style="3" hidden="1" customWidth="1"/>
    <col min="2819" max="2819" width="11.42578125" style="3" bestFit="1" customWidth="1"/>
    <col min="2820" max="2820" width="12.5703125" style="3" customWidth="1"/>
    <col min="2821" max="2821" width="14" style="3" customWidth="1"/>
    <col min="2822" max="2822" width="22.42578125" style="3" customWidth="1"/>
    <col min="2823" max="2823" width="10.5703125" style="3" bestFit="1" customWidth="1"/>
    <col min="2824" max="2824" width="9.42578125" style="3" bestFit="1" customWidth="1"/>
    <col min="2825" max="2825" width="11.85546875" style="3" customWidth="1"/>
    <col min="2826" max="3059" width="9.140625" style="3"/>
    <col min="3060" max="3060" width="3.140625" style="3" customWidth="1"/>
    <col min="3061" max="3061" width="15.5703125" style="3" customWidth="1"/>
    <col min="3062" max="3062" width="55.140625" style="3" customWidth="1"/>
    <col min="3063" max="3063" width="5.85546875" style="3" customWidth="1"/>
    <col min="3064" max="3064" width="6.85546875" style="3" customWidth="1"/>
    <col min="3065" max="3067" width="10.5703125" style="3" customWidth="1"/>
    <col min="3068" max="3074" width="0" style="3" hidden="1" customWidth="1"/>
    <col min="3075" max="3075" width="11.42578125" style="3" bestFit="1" customWidth="1"/>
    <col min="3076" max="3076" width="12.5703125" style="3" customWidth="1"/>
    <col min="3077" max="3077" width="14" style="3" customWidth="1"/>
    <col min="3078" max="3078" width="22.42578125" style="3" customWidth="1"/>
    <col min="3079" max="3079" width="10.5703125" style="3" bestFit="1" customWidth="1"/>
    <col min="3080" max="3080" width="9.42578125" style="3" bestFit="1" customWidth="1"/>
    <col min="3081" max="3081" width="11.85546875" style="3" customWidth="1"/>
    <col min="3082" max="3315" width="9.140625" style="3"/>
    <col min="3316" max="3316" width="3.140625" style="3" customWidth="1"/>
    <col min="3317" max="3317" width="15.5703125" style="3" customWidth="1"/>
    <col min="3318" max="3318" width="55.140625" style="3" customWidth="1"/>
    <col min="3319" max="3319" width="5.85546875" style="3" customWidth="1"/>
    <col min="3320" max="3320" width="6.85546875" style="3" customWidth="1"/>
    <col min="3321" max="3323" width="10.5703125" style="3" customWidth="1"/>
    <col min="3324" max="3330" width="0" style="3" hidden="1" customWidth="1"/>
    <col min="3331" max="3331" width="11.42578125" style="3" bestFit="1" customWidth="1"/>
    <col min="3332" max="3332" width="12.5703125" style="3" customWidth="1"/>
    <col min="3333" max="3333" width="14" style="3" customWidth="1"/>
    <col min="3334" max="3334" width="22.42578125" style="3" customWidth="1"/>
    <col min="3335" max="3335" width="10.5703125" style="3" bestFit="1" customWidth="1"/>
    <col min="3336" max="3336" width="9.42578125" style="3" bestFit="1" customWidth="1"/>
    <col min="3337" max="3337" width="11.85546875" style="3" customWidth="1"/>
    <col min="3338" max="3571" width="9.140625" style="3"/>
    <col min="3572" max="3572" width="3.140625" style="3" customWidth="1"/>
    <col min="3573" max="3573" width="15.5703125" style="3" customWidth="1"/>
    <col min="3574" max="3574" width="55.140625" style="3" customWidth="1"/>
    <col min="3575" max="3575" width="5.85546875" style="3" customWidth="1"/>
    <col min="3576" max="3576" width="6.85546875" style="3" customWidth="1"/>
    <col min="3577" max="3579" width="10.5703125" style="3" customWidth="1"/>
    <col min="3580" max="3586" width="0" style="3" hidden="1" customWidth="1"/>
    <col min="3587" max="3587" width="11.42578125" style="3" bestFit="1" customWidth="1"/>
    <col min="3588" max="3588" width="12.5703125" style="3" customWidth="1"/>
    <col min="3589" max="3589" width="14" style="3" customWidth="1"/>
    <col min="3590" max="3590" width="22.42578125" style="3" customWidth="1"/>
    <col min="3591" max="3591" width="10.5703125" style="3" bestFit="1" customWidth="1"/>
    <col min="3592" max="3592" width="9.42578125" style="3" bestFit="1" customWidth="1"/>
    <col min="3593" max="3593" width="11.85546875" style="3" customWidth="1"/>
    <col min="3594" max="3827" width="9.140625" style="3"/>
    <col min="3828" max="3828" width="3.140625" style="3" customWidth="1"/>
    <col min="3829" max="3829" width="15.5703125" style="3" customWidth="1"/>
    <col min="3830" max="3830" width="55.140625" style="3" customWidth="1"/>
    <col min="3831" max="3831" width="5.85546875" style="3" customWidth="1"/>
    <col min="3832" max="3832" width="6.85546875" style="3" customWidth="1"/>
    <col min="3833" max="3835" width="10.5703125" style="3" customWidth="1"/>
    <col min="3836" max="3842" width="0" style="3" hidden="1" customWidth="1"/>
    <col min="3843" max="3843" width="11.42578125" style="3" bestFit="1" customWidth="1"/>
    <col min="3844" max="3844" width="12.5703125" style="3" customWidth="1"/>
    <col min="3845" max="3845" width="14" style="3" customWidth="1"/>
    <col min="3846" max="3846" width="22.42578125" style="3" customWidth="1"/>
    <col min="3847" max="3847" width="10.5703125" style="3" bestFit="1" customWidth="1"/>
    <col min="3848" max="3848" width="9.42578125" style="3" bestFit="1" customWidth="1"/>
    <col min="3849" max="3849" width="11.85546875" style="3" customWidth="1"/>
    <col min="3850" max="4083" width="9.140625" style="3"/>
    <col min="4084" max="4084" width="3.140625" style="3" customWidth="1"/>
    <col min="4085" max="4085" width="15.5703125" style="3" customWidth="1"/>
    <col min="4086" max="4086" width="55.140625" style="3" customWidth="1"/>
    <col min="4087" max="4087" width="5.85546875" style="3" customWidth="1"/>
    <col min="4088" max="4088" width="6.85546875" style="3" customWidth="1"/>
    <col min="4089" max="4091" width="10.5703125" style="3" customWidth="1"/>
    <col min="4092" max="4098" width="0" style="3" hidden="1" customWidth="1"/>
    <col min="4099" max="4099" width="11.42578125" style="3" bestFit="1" customWidth="1"/>
    <col min="4100" max="4100" width="12.5703125" style="3" customWidth="1"/>
    <col min="4101" max="4101" width="14" style="3" customWidth="1"/>
    <col min="4102" max="4102" width="22.42578125" style="3" customWidth="1"/>
    <col min="4103" max="4103" width="10.5703125" style="3" bestFit="1" customWidth="1"/>
    <col min="4104" max="4104" width="9.42578125" style="3" bestFit="1" customWidth="1"/>
    <col min="4105" max="4105" width="11.85546875" style="3" customWidth="1"/>
    <col min="4106" max="4339" width="9.140625" style="3"/>
    <col min="4340" max="4340" width="3.140625" style="3" customWidth="1"/>
    <col min="4341" max="4341" width="15.5703125" style="3" customWidth="1"/>
    <col min="4342" max="4342" width="55.140625" style="3" customWidth="1"/>
    <col min="4343" max="4343" width="5.85546875" style="3" customWidth="1"/>
    <col min="4344" max="4344" width="6.85546875" style="3" customWidth="1"/>
    <col min="4345" max="4347" width="10.5703125" style="3" customWidth="1"/>
    <col min="4348" max="4354" width="0" style="3" hidden="1" customWidth="1"/>
    <col min="4355" max="4355" width="11.42578125" style="3" bestFit="1" customWidth="1"/>
    <col min="4356" max="4356" width="12.5703125" style="3" customWidth="1"/>
    <col min="4357" max="4357" width="14" style="3" customWidth="1"/>
    <col min="4358" max="4358" width="22.42578125" style="3" customWidth="1"/>
    <col min="4359" max="4359" width="10.5703125" style="3" bestFit="1" customWidth="1"/>
    <col min="4360" max="4360" width="9.42578125" style="3" bestFit="1" customWidth="1"/>
    <col min="4361" max="4361" width="11.85546875" style="3" customWidth="1"/>
    <col min="4362" max="4595" width="9.140625" style="3"/>
    <col min="4596" max="4596" width="3.140625" style="3" customWidth="1"/>
    <col min="4597" max="4597" width="15.5703125" style="3" customWidth="1"/>
    <col min="4598" max="4598" width="55.140625" style="3" customWidth="1"/>
    <col min="4599" max="4599" width="5.85546875" style="3" customWidth="1"/>
    <col min="4600" max="4600" width="6.85546875" style="3" customWidth="1"/>
    <col min="4601" max="4603" width="10.5703125" style="3" customWidth="1"/>
    <col min="4604" max="4610" width="0" style="3" hidden="1" customWidth="1"/>
    <col min="4611" max="4611" width="11.42578125" style="3" bestFit="1" customWidth="1"/>
    <col min="4612" max="4612" width="12.5703125" style="3" customWidth="1"/>
    <col min="4613" max="4613" width="14" style="3" customWidth="1"/>
    <col min="4614" max="4614" width="22.42578125" style="3" customWidth="1"/>
    <col min="4615" max="4615" width="10.5703125" style="3" bestFit="1" customWidth="1"/>
    <col min="4616" max="4616" width="9.42578125" style="3" bestFit="1" customWidth="1"/>
    <col min="4617" max="4617" width="11.85546875" style="3" customWidth="1"/>
    <col min="4618" max="4851" width="9.140625" style="3"/>
    <col min="4852" max="4852" width="3.140625" style="3" customWidth="1"/>
    <col min="4853" max="4853" width="15.5703125" style="3" customWidth="1"/>
    <col min="4854" max="4854" width="55.140625" style="3" customWidth="1"/>
    <col min="4855" max="4855" width="5.85546875" style="3" customWidth="1"/>
    <col min="4856" max="4856" width="6.85546875" style="3" customWidth="1"/>
    <col min="4857" max="4859" width="10.5703125" style="3" customWidth="1"/>
    <col min="4860" max="4866" width="0" style="3" hidden="1" customWidth="1"/>
    <col min="4867" max="4867" width="11.42578125" style="3" bestFit="1" customWidth="1"/>
    <col min="4868" max="4868" width="12.5703125" style="3" customWidth="1"/>
    <col min="4869" max="4869" width="14" style="3" customWidth="1"/>
    <col min="4870" max="4870" width="22.42578125" style="3" customWidth="1"/>
    <col min="4871" max="4871" width="10.5703125" style="3" bestFit="1" customWidth="1"/>
    <col min="4872" max="4872" width="9.42578125" style="3" bestFit="1" customWidth="1"/>
    <col min="4873" max="4873" width="11.85546875" style="3" customWidth="1"/>
    <col min="4874" max="5107" width="9.140625" style="3"/>
    <col min="5108" max="5108" width="3.140625" style="3" customWidth="1"/>
    <col min="5109" max="5109" width="15.5703125" style="3" customWidth="1"/>
    <col min="5110" max="5110" width="55.140625" style="3" customWidth="1"/>
    <col min="5111" max="5111" width="5.85546875" style="3" customWidth="1"/>
    <col min="5112" max="5112" width="6.85546875" style="3" customWidth="1"/>
    <col min="5113" max="5115" width="10.5703125" style="3" customWidth="1"/>
    <col min="5116" max="5122" width="0" style="3" hidden="1" customWidth="1"/>
    <col min="5123" max="5123" width="11.42578125" style="3" bestFit="1" customWidth="1"/>
    <col min="5124" max="5124" width="12.5703125" style="3" customWidth="1"/>
    <col min="5125" max="5125" width="14" style="3" customWidth="1"/>
    <col min="5126" max="5126" width="22.42578125" style="3" customWidth="1"/>
    <col min="5127" max="5127" width="10.5703125" style="3" bestFit="1" customWidth="1"/>
    <col min="5128" max="5128" width="9.42578125" style="3" bestFit="1" customWidth="1"/>
    <col min="5129" max="5129" width="11.85546875" style="3" customWidth="1"/>
    <col min="5130" max="5363" width="9.140625" style="3"/>
    <col min="5364" max="5364" width="3.140625" style="3" customWidth="1"/>
    <col min="5365" max="5365" width="15.5703125" style="3" customWidth="1"/>
    <col min="5366" max="5366" width="55.140625" style="3" customWidth="1"/>
    <col min="5367" max="5367" width="5.85546875" style="3" customWidth="1"/>
    <col min="5368" max="5368" width="6.85546875" style="3" customWidth="1"/>
    <col min="5369" max="5371" width="10.5703125" style="3" customWidth="1"/>
    <col min="5372" max="5378" width="0" style="3" hidden="1" customWidth="1"/>
    <col min="5379" max="5379" width="11.42578125" style="3" bestFit="1" customWidth="1"/>
    <col min="5380" max="5380" width="12.5703125" style="3" customWidth="1"/>
    <col min="5381" max="5381" width="14" style="3" customWidth="1"/>
    <col min="5382" max="5382" width="22.42578125" style="3" customWidth="1"/>
    <col min="5383" max="5383" width="10.5703125" style="3" bestFit="1" customWidth="1"/>
    <col min="5384" max="5384" width="9.42578125" style="3" bestFit="1" customWidth="1"/>
    <col min="5385" max="5385" width="11.85546875" style="3" customWidth="1"/>
    <col min="5386" max="5619" width="9.140625" style="3"/>
    <col min="5620" max="5620" width="3.140625" style="3" customWidth="1"/>
    <col min="5621" max="5621" width="15.5703125" style="3" customWidth="1"/>
    <col min="5622" max="5622" width="55.140625" style="3" customWidth="1"/>
    <col min="5623" max="5623" width="5.85546875" style="3" customWidth="1"/>
    <col min="5624" max="5624" width="6.85546875" style="3" customWidth="1"/>
    <col min="5625" max="5627" width="10.5703125" style="3" customWidth="1"/>
    <col min="5628" max="5634" width="0" style="3" hidden="1" customWidth="1"/>
    <col min="5635" max="5635" width="11.42578125" style="3" bestFit="1" customWidth="1"/>
    <col min="5636" max="5636" width="12.5703125" style="3" customWidth="1"/>
    <col min="5637" max="5637" width="14" style="3" customWidth="1"/>
    <col min="5638" max="5638" width="22.42578125" style="3" customWidth="1"/>
    <col min="5639" max="5639" width="10.5703125" style="3" bestFit="1" customWidth="1"/>
    <col min="5640" max="5640" width="9.42578125" style="3" bestFit="1" customWidth="1"/>
    <col min="5641" max="5641" width="11.85546875" style="3" customWidth="1"/>
    <col min="5642" max="5875" width="9.140625" style="3"/>
    <col min="5876" max="5876" width="3.140625" style="3" customWidth="1"/>
    <col min="5877" max="5877" width="15.5703125" style="3" customWidth="1"/>
    <col min="5878" max="5878" width="55.140625" style="3" customWidth="1"/>
    <col min="5879" max="5879" width="5.85546875" style="3" customWidth="1"/>
    <col min="5880" max="5880" width="6.85546875" style="3" customWidth="1"/>
    <col min="5881" max="5883" width="10.5703125" style="3" customWidth="1"/>
    <col min="5884" max="5890" width="0" style="3" hidden="1" customWidth="1"/>
    <col min="5891" max="5891" width="11.42578125" style="3" bestFit="1" customWidth="1"/>
    <col min="5892" max="5892" width="12.5703125" style="3" customWidth="1"/>
    <col min="5893" max="5893" width="14" style="3" customWidth="1"/>
    <col min="5894" max="5894" width="22.42578125" style="3" customWidth="1"/>
    <col min="5895" max="5895" width="10.5703125" style="3" bestFit="1" customWidth="1"/>
    <col min="5896" max="5896" width="9.42578125" style="3" bestFit="1" customWidth="1"/>
    <col min="5897" max="5897" width="11.85546875" style="3" customWidth="1"/>
    <col min="5898" max="6131" width="9.140625" style="3"/>
    <col min="6132" max="6132" width="3.140625" style="3" customWidth="1"/>
    <col min="6133" max="6133" width="15.5703125" style="3" customWidth="1"/>
    <col min="6134" max="6134" width="55.140625" style="3" customWidth="1"/>
    <col min="6135" max="6135" width="5.85546875" style="3" customWidth="1"/>
    <col min="6136" max="6136" width="6.85546875" style="3" customWidth="1"/>
    <col min="6137" max="6139" width="10.5703125" style="3" customWidth="1"/>
    <col min="6140" max="6146" width="0" style="3" hidden="1" customWidth="1"/>
    <col min="6147" max="6147" width="11.42578125" style="3" bestFit="1" customWidth="1"/>
    <col min="6148" max="6148" width="12.5703125" style="3" customWidth="1"/>
    <col min="6149" max="6149" width="14" style="3" customWidth="1"/>
    <col min="6150" max="6150" width="22.42578125" style="3" customWidth="1"/>
    <col min="6151" max="6151" width="10.5703125" style="3" bestFit="1" customWidth="1"/>
    <col min="6152" max="6152" width="9.42578125" style="3" bestFit="1" customWidth="1"/>
    <col min="6153" max="6153" width="11.85546875" style="3" customWidth="1"/>
    <col min="6154" max="6387" width="9.140625" style="3"/>
    <col min="6388" max="6388" width="3.140625" style="3" customWidth="1"/>
    <col min="6389" max="6389" width="15.5703125" style="3" customWidth="1"/>
    <col min="6390" max="6390" width="55.140625" style="3" customWidth="1"/>
    <col min="6391" max="6391" width="5.85546875" style="3" customWidth="1"/>
    <col min="6392" max="6392" width="6.85546875" style="3" customWidth="1"/>
    <col min="6393" max="6395" width="10.5703125" style="3" customWidth="1"/>
    <col min="6396" max="6402" width="0" style="3" hidden="1" customWidth="1"/>
    <col min="6403" max="6403" width="11.42578125" style="3" bestFit="1" customWidth="1"/>
    <col min="6404" max="6404" width="12.5703125" style="3" customWidth="1"/>
    <col min="6405" max="6405" width="14" style="3" customWidth="1"/>
    <col min="6406" max="6406" width="22.42578125" style="3" customWidth="1"/>
    <col min="6407" max="6407" width="10.5703125" style="3" bestFit="1" customWidth="1"/>
    <col min="6408" max="6408" width="9.42578125" style="3" bestFit="1" customWidth="1"/>
    <col min="6409" max="6409" width="11.85546875" style="3" customWidth="1"/>
    <col min="6410" max="6643" width="9.140625" style="3"/>
    <col min="6644" max="6644" width="3.140625" style="3" customWidth="1"/>
    <col min="6645" max="6645" width="15.5703125" style="3" customWidth="1"/>
    <col min="6646" max="6646" width="55.140625" style="3" customWidth="1"/>
    <col min="6647" max="6647" width="5.85546875" style="3" customWidth="1"/>
    <col min="6648" max="6648" width="6.85546875" style="3" customWidth="1"/>
    <col min="6649" max="6651" width="10.5703125" style="3" customWidth="1"/>
    <col min="6652" max="6658" width="0" style="3" hidden="1" customWidth="1"/>
    <col min="6659" max="6659" width="11.42578125" style="3" bestFit="1" customWidth="1"/>
    <col min="6660" max="6660" width="12.5703125" style="3" customWidth="1"/>
    <col min="6661" max="6661" width="14" style="3" customWidth="1"/>
    <col min="6662" max="6662" width="22.42578125" style="3" customWidth="1"/>
    <col min="6663" max="6663" width="10.5703125" style="3" bestFit="1" customWidth="1"/>
    <col min="6664" max="6664" width="9.42578125" style="3" bestFit="1" customWidth="1"/>
    <col min="6665" max="6665" width="11.85546875" style="3" customWidth="1"/>
    <col min="6666" max="6899" width="9.140625" style="3"/>
    <col min="6900" max="6900" width="3.140625" style="3" customWidth="1"/>
    <col min="6901" max="6901" width="15.5703125" style="3" customWidth="1"/>
    <col min="6902" max="6902" width="55.140625" style="3" customWidth="1"/>
    <col min="6903" max="6903" width="5.85546875" style="3" customWidth="1"/>
    <col min="6904" max="6904" width="6.85546875" style="3" customWidth="1"/>
    <col min="6905" max="6907" width="10.5703125" style="3" customWidth="1"/>
    <col min="6908" max="6914" width="0" style="3" hidden="1" customWidth="1"/>
    <col min="6915" max="6915" width="11.42578125" style="3" bestFit="1" customWidth="1"/>
    <col min="6916" max="6916" width="12.5703125" style="3" customWidth="1"/>
    <col min="6917" max="6917" width="14" style="3" customWidth="1"/>
    <col min="6918" max="6918" width="22.42578125" style="3" customWidth="1"/>
    <col min="6919" max="6919" width="10.5703125" style="3" bestFit="1" customWidth="1"/>
    <col min="6920" max="6920" width="9.42578125" style="3" bestFit="1" customWidth="1"/>
    <col min="6921" max="6921" width="11.85546875" style="3" customWidth="1"/>
    <col min="6922" max="7155" width="9.140625" style="3"/>
    <col min="7156" max="7156" width="3.140625" style="3" customWidth="1"/>
    <col min="7157" max="7157" width="15.5703125" style="3" customWidth="1"/>
    <col min="7158" max="7158" width="55.140625" style="3" customWidth="1"/>
    <col min="7159" max="7159" width="5.85546875" style="3" customWidth="1"/>
    <col min="7160" max="7160" width="6.85546875" style="3" customWidth="1"/>
    <col min="7161" max="7163" width="10.5703125" style="3" customWidth="1"/>
    <col min="7164" max="7170" width="0" style="3" hidden="1" customWidth="1"/>
    <col min="7171" max="7171" width="11.42578125" style="3" bestFit="1" customWidth="1"/>
    <col min="7172" max="7172" width="12.5703125" style="3" customWidth="1"/>
    <col min="7173" max="7173" width="14" style="3" customWidth="1"/>
    <col min="7174" max="7174" width="22.42578125" style="3" customWidth="1"/>
    <col min="7175" max="7175" width="10.5703125" style="3" bestFit="1" customWidth="1"/>
    <col min="7176" max="7176" width="9.42578125" style="3" bestFit="1" customWidth="1"/>
    <col min="7177" max="7177" width="11.85546875" style="3" customWidth="1"/>
    <col min="7178" max="7411" width="9.140625" style="3"/>
    <col min="7412" max="7412" width="3.140625" style="3" customWidth="1"/>
    <col min="7413" max="7413" width="15.5703125" style="3" customWidth="1"/>
    <col min="7414" max="7414" width="55.140625" style="3" customWidth="1"/>
    <col min="7415" max="7415" width="5.85546875" style="3" customWidth="1"/>
    <col min="7416" max="7416" width="6.85546875" style="3" customWidth="1"/>
    <col min="7417" max="7419" width="10.5703125" style="3" customWidth="1"/>
    <col min="7420" max="7426" width="0" style="3" hidden="1" customWidth="1"/>
    <col min="7427" max="7427" width="11.42578125" style="3" bestFit="1" customWidth="1"/>
    <col min="7428" max="7428" width="12.5703125" style="3" customWidth="1"/>
    <col min="7429" max="7429" width="14" style="3" customWidth="1"/>
    <col min="7430" max="7430" width="22.42578125" style="3" customWidth="1"/>
    <col min="7431" max="7431" width="10.5703125" style="3" bestFit="1" customWidth="1"/>
    <col min="7432" max="7432" width="9.42578125" style="3" bestFit="1" customWidth="1"/>
    <col min="7433" max="7433" width="11.85546875" style="3" customWidth="1"/>
    <col min="7434" max="7667" width="9.140625" style="3"/>
    <col min="7668" max="7668" width="3.140625" style="3" customWidth="1"/>
    <col min="7669" max="7669" width="15.5703125" style="3" customWidth="1"/>
    <col min="7670" max="7670" width="55.140625" style="3" customWidth="1"/>
    <col min="7671" max="7671" width="5.85546875" style="3" customWidth="1"/>
    <col min="7672" max="7672" width="6.85546875" style="3" customWidth="1"/>
    <col min="7673" max="7675" width="10.5703125" style="3" customWidth="1"/>
    <col min="7676" max="7682" width="0" style="3" hidden="1" customWidth="1"/>
    <col min="7683" max="7683" width="11.42578125" style="3" bestFit="1" customWidth="1"/>
    <col min="7684" max="7684" width="12.5703125" style="3" customWidth="1"/>
    <col min="7685" max="7685" width="14" style="3" customWidth="1"/>
    <col min="7686" max="7686" width="22.42578125" style="3" customWidth="1"/>
    <col min="7687" max="7687" width="10.5703125" style="3" bestFit="1" customWidth="1"/>
    <col min="7688" max="7688" width="9.42578125" style="3" bestFit="1" customWidth="1"/>
    <col min="7689" max="7689" width="11.85546875" style="3" customWidth="1"/>
    <col min="7690" max="7923" width="9.140625" style="3"/>
    <col min="7924" max="7924" width="3.140625" style="3" customWidth="1"/>
    <col min="7925" max="7925" width="15.5703125" style="3" customWidth="1"/>
    <col min="7926" max="7926" width="55.140625" style="3" customWidth="1"/>
    <col min="7927" max="7927" width="5.85546875" style="3" customWidth="1"/>
    <col min="7928" max="7928" width="6.85546875" style="3" customWidth="1"/>
    <col min="7929" max="7931" width="10.5703125" style="3" customWidth="1"/>
    <col min="7932" max="7938" width="0" style="3" hidden="1" customWidth="1"/>
    <col min="7939" max="7939" width="11.42578125" style="3" bestFit="1" customWidth="1"/>
    <col min="7940" max="7940" width="12.5703125" style="3" customWidth="1"/>
    <col min="7941" max="7941" width="14" style="3" customWidth="1"/>
    <col min="7942" max="7942" width="22.42578125" style="3" customWidth="1"/>
    <col min="7943" max="7943" width="10.5703125" style="3" bestFit="1" customWidth="1"/>
    <col min="7944" max="7944" width="9.42578125" style="3" bestFit="1" customWidth="1"/>
    <col min="7945" max="7945" width="11.85546875" style="3" customWidth="1"/>
    <col min="7946" max="8179" width="9.140625" style="3"/>
    <col min="8180" max="8180" width="3.140625" style="3" customWidth="1"/>
    <col min="8181" max="8181" width="15.5703125" style="3" customWidth="1"/>
    <col min="8182" max="8182" width="55.140625" style="3" customWidth="1"/>
    <col min="8183" max="8183" width="5.85546875" style="3" customWidth="1"/>
    <col min="8184" max="8184" width="6.85546875" style="3" customWidth="1"/>
    <col min="8185" max="8187" width="10.5703125" style="3" customWidth="1"/>
    <col min="8188" max="8194" width="0" style="3" hidden="1" customWidth="1"/>
    <col min="8195" max="8195" width="11.42578125" style="3" bestFit="1" customWidth="1"/>
    <col min="8196" max="8196" width="12.5703125" style="3" customWidth="1"/>
    <col min="8197" max="8197" width="14" style="3" customWidth="1"/>
    <col min="8198" max="8198" width="22.42578125" style="3" customWidth="1"/>
    <col min="8199" max="8199" width="10.5703125" style="3" bestFit="1" customWidth="1"/>
    <col min="8200" max="8200" width="9.42578125" style="3" bestFit="1" customWidth="1"/>
    <col min="8201" max="8201" width="11.85546875" style="3" customWidth="1"/>
    <col min="8202" max="8435" width="9.140625" style="3"/>
    <col min="8436" max="8436" width="3.140625" style="3" customWidth="1"/>
    <col min="8437" max="8437" width="15.5703125" style="3" customWidth="1"/>
    <col min="8438" max="8438" width="55.140625" style="3" customWidth="1"/>
    <col min="8439" max="8439" width="5.85546875" style="3" customWidth="1"/>
    <col min="8440" max="8440" width="6.85546875" style="3" customWidth="1"/>
    <col min="8441" max="8443" width="10.5703125" style="3" customWidth="1"/>
    <col min="8444" max="8450" width="0" style="3" hidden="1" customWidth="1"/>
    <col min="8451" max="8451" width="11.42578125" style="3" bestFit="1" customWidth="1"/>
    <col min="8452" max="8452" width="12.5703125" style="3" customWidth="1"/>
    <col min="8453" max="8453" width="14" style="3" customWidth="1"/>
    <col min="8454" max="8454" width="22.42578125" style="3" customWidth="1"/>
    <col min="8455" max="8455" width="10.5703125" style="3" bestFit="1" customWidth="1"/>
    <col min="8456" max="8456" width="9.42578125" style="3" bestFit="1" customWidth="1"/>
    <col min="8457" max="8457" width="11.85546875" style="3" customWidth="1"/>
    <col min="8458" max="8691" width="9.140625" style="3"/>
    <col min="8692" max="8692" width="3.140625" style="3" customWidth="1"/>
    <col min="8693" max="8693" width="15.5703125" style="3" customWidth="1"/>
    <col min="8694" max="8694" width="55.140625" style="3" customWidth="1"/>
    <col min="8695" max="8695" width="5.85546875" style="3" customWidth="1"/>
    <col min="8696" max="8696" width="6.85546875" style="3" customWidth="1"/>
    <col min="8697" max="8699" width="10.5703125" style="3" customWidth="1"/>
    <col min="8700" max="8706" width="0" style="3" hidden="1" customWidth="1"/>
    <col min="8707" max="8707" width="11.42578125" style="3" bestFit="1" customWidth="1"/>
    <col min="8708" max="8708" width="12.5703125" style="3" customWidth="1"/>
    <col min="8709" max="8709" width="14" style="3" customWidth="1"/>
    <col min="8710" max="8710" width="22.42578125" style="3" customWidth="1"/>
    <col min="8711" max="8711" width="10.5703125" style="3" bestFit="1" customWidth="1"/>
    <col min="8712" max="8712" width="9.42578125" style="3" bestFit="1" customWidth="1"/>
    <col min="8713" max="8713" width="11.85546875" style="3" customWidth="1"/>
    <col min="8714" max="8947" width="9.140625" style="3"/>
    <col min="8948" max="8948" width="3.140625" style="3" customWidth="1"/>
    <col min="8949" max="8949" width="15.5703125" style="3" customWidth="1"/>
    <col min="8950" max="8950" width="55.140625" style="3" customWidth="1"/>
    <col min="8951" max="8951" width="5.85546875" style="3" customWidth="1"/>
    <col min="8952" max="8952" width="6.85546875" style="3" customWidth="1"/>
    <col min="8953" max="8955" width="10.5703125" style="3" customWidth="1"/>
    <col min="8956" max="8962" width="0" style="3" hidden="1" customWidth="1"/>
    <col min="8963" max="8963" width="11.42578125" style="3" bestFit="1" customWidth="1"/>
    <col min="8964" max="8964" width="12.5703125" style="3" customWidth="1"/>
    <col min="8965" max="8965" width="14" style="3" customWidth="1"/>
    <col min="8966" max="8966" width="22.42578125" style="3" customWidth="1"/>
    <col min="8967" max="8967" width="10.5703125" style="3" bestFit="1" customWidth="1"/>
    <col min="8968" max="8968" width="9.42578125" style="3" bestFit="1" customWidth="1"/>
    <col min="8969" max="8969" width="11.85546875" style="3" customWidth="1"/>
    <col min="8970" max="9203" width="9.140625" style="3"/>
    <col min="9204" max="9204" width="3.140625" style="3" customWidth="1"/>
    <col min="9205" max="9205" width="15.5703125" style="3" customWidth="1"/>
    <col min="9206" max="9206" width="55.140625" style="3" customWidth="1"/>
    <col min="9207" max="9207" width="5.85546875" style="3" customWidth="1"/>
    <col min="9208" max="9208" width="6.85546875" style="3" customWidth="1"/>
    <col min="9209" max="9211" width="10.5703125" style="3" customWidth="1"/>
    <col min="9212" max="9218" width="0" style="3" hidden="1" customWidth="1"/>
    <col min="9219" max="9219" width="11.42578125" style="3" bestFit="1" customWidth="1"/>
    <col min="9220" max="9220" width="12.5703125" style="3" customWidth="1"/>
    <col min="9221" max="9221" width="14" style="3" customWidth="1"/>
    <col min="9222" max="9222" width="22.42578125" style="3" customWidth="1"/>
    <col min="9223" max="9223" width="10.5703125" style="3" bestFit="1" customWidth="1"/>
    <col min="9224" max="9224" width="9.42578125" style="3" bestFit="1" customWidth="1"/>
    <col min="9225" max="9225" width="11.85546875" style="3" customWidth="1"/>
    <col min="9226" max="9459" width="9.140625" style="3"/>
    <col min="9460" max="9460" width="3.140625" style="3" customWidth="1"/>
    <col min="9461" max="9461" width="15.5703125" style="3" customWidth="1"/>
    <col min="9462" max="9462" width="55.140625" style="3" customWidth="1"/>
    <col min="9463" max="9463" width="5.85546875" style="3" customWidth="1"/>
    <col min="9464" max="9464" width="6.85546875" style="3" customWidth="1"/>
    <col min="9465" max="9467" width="10.5703125" style="3" customWidth="1"/>
    <col min="9468" max="9474" width="0" style="3" hidden="1" customWidth="1"/>
    <col min="9475" max="9475" width="11.42578125" style="3" bestFit="1" customWidth="1"/>
    <col min="9476" max="9476" width="12.5703125" style="3" customWidth="1"/>
    <col min="9477" max="9477" width="14" style="3" customWidth="1"/>
    <col min="9478" max="9478" width="22.42578125" style="3" customWidth="1"/>
    <col min="9479" max="9479" width="10.5703125" style="3" bestFit="1" customWidth="1"/>
    <col min="9480" max="9480" width="9.42578125" style="3" bestFit="1" customWidth="1"/>
    <col min="9481" max="9481" width="11.85546875" style="3" customWidth="1"/>
    <col min="9482" max="9715" width="9.140625" style="3"/>
    <col min="9716" max="9716" width="3.140625" style="3" customWidth="1"/>
    <col min="9717" max="9717" width="15.5703125" style="3" customWidth="1"/>
    <col min="9718" max="9718" width="55.140625" style="3" customWidth="1"/>
    <col min="9719" max="9719" width="5.85546875" style="3" customWidth="1"/>
    <col min="9720" max="9720" width="6.85546875" style="3" customWidth="1"/>
    <col min="9721" max="9723" width="10.5703125" style="3" customWidth="1"/>
    <col min="9724" max="9730" width="0" style="3" hidden="1" customWidth="1"/>
    <col min="9731" max="9731" width="11.42578125" style="3" bestFit="1" customWidth="1"/>
    <col min="9732" max="9732" width="12.5703125" style="3" customWidth="1"/>
    <col min="9733" max="9733" width="14" style="3" customWidth="1"/>
    <col min="9734" max="9734" width="22.42578125" style="3" customWidth="1"/>
    <col min="9735" max="9735" width="10.5703125" style="3" bestFit="1" customWidth="1"/>
    <col min="9736" max="9736" width="9.42578125" style="3" bestFit="1" customWidth="1"/>
    <col min="9737" max="9737" width="11.85546875" style="3" customWidth="1"/>
    <col min="9738" max="9971" width="9.140625" style="3"/>
    <col min="9972" max="9972" width="3.140625" style="3" customWidth="1"/>
    <col min="9973" max="9973" width="15.5703125" style="3" customWidth="1"/>
    <col min="9974" max="9974" width="55.140625" style="3" customWidth="1"/>
    <col min="9975" max="9975" width="5.85546875" style="3" customWidth="1"/>
    <col min="9976" max="9976" width="6.85546875" style="3" customWidth="1"/>
    <col min="9977" max="9979" width="10.5703125" style="3" customWidth="1"/>
    <col min="9980" max="9986" width="0" style="3" hidden="1" customWidth="1"/>
    <col min="9987" max="9987" width="11.42578125" style="3" bestFit="1" customWidth="1"/>
    <col min="9988" max="9988" width="12.5703125" style="3" customWidth="1"/>
    <col min="9989" max="9989" width="14" style="3" customWidth="1"/>
    <col min="9990" max="9990" width="22.42578125" style="3" customWidth="1"/>
    <col min="9991" max="9991" width="10.5703125" style="3" bestFit="1" customWidth="1"/>
    <col min="9992" max="9992" width="9.42578125" style="3" bestFit="1" customWidth="1"/>
    <col min="9993" max="9993" width="11.85546875" style="3" customWidth="1"/>
    <col min="9994" max="10227" width="9.140625" style="3"/>
    <col min="10228" max="10228" width="3.140625" style="3" customWidth="1"/>
    <col min="10229" max="10229" width="15.5703125" style="3" customWidth="1"/>
    <col min="10230" max="10230" width="55.140625" style="3" customWidth="1"/>
    <col min="10231" max="10231" width="5.85546875" style="3" customWidth="1"/>
    <col min="10232" max="10232" width="6.85546875" style="3" customWidth="1"/>
    <col min="10233" max="10235" width="10.5703125" style="3" customWidth="1"/>
    <col min="10236" max="10242" width="0" style="3" hidden="1" customWidth="1"/>
    <col min="10243" max="10243" width="11.42578125" style="3" bestFit="1" customWidth="1"/>
    <col min="10244" max="10244" width="12.5703125" style="3" customWidth="1"/>
    <col min="10245" max="10245" width="14" style="3" customWidth="1"/>
    <col min="10246" max="10246" width="22.42578125" style="3" customWidth="1"/>
    <col min="10247" max="10247" width="10.5703125" style="3" bestFit="1" customWidth="1"/>
    <col min="10248" max="10248" width="9.42578125" style="3" bestFit="1" customWidth="1"/>
    <col min="10249" max="10249" width="11.85546875" style="3" customWidth="1"/>
    <col min="10250" max="10483" width="9.140625" style="3"/>
    <col min="10484" max="10484" width="3.140625" style="3" customWidth="1"/>
    <col min="10485" max="10485" width="15.5703125" style="3" customWidth="1"/>
    <col min="10486" max="10486" width="55.140625" style="3" customWidth="1"/>
    <col min="10487" max="10487" width="5.85546875" style="3" customWidth="1"/>
    <col min="10488" max="10488" width="6.85546875" style="3" customWidth="1"/>
    <col min="10489" max="10491" width="10.5703125" style="3" customWidth="1"/>
    <col min="10492" max="10498" width="0" style="3" hidden="1" customWidth="1"/>
    <col min="10499" max="10499" width="11.42578125" style="3" bestFit="1" customWidth="1"/>
    <col min="10500" max="10500" width="12.5703125" style="3" customWidth="1"/>
    <col min="10501" max="10501" width="14" style="3" customWidth="1"/>
    <col min="10502" max="10502" width="22.42578125" style="3" customWidth="1"/>
    <col min="10503" max="10503" width="10.5703125" style="3" bestFit="1" customWidth="1"/>
    <col min="10504" max="10504" width="9.42578125" style="3" bestFit="1" customWidth="1"/>
    <col min="10505" max="10505" width="11.85546875" style="3" customWidth="1"/>
    <col min="10506" max="10739" width="9.140625" style="3"/>
    <col min="10740" max="10740" width="3.140625" style="3" customWidth="1"/>
    <col min="10741" max="10741" width="15.5703125" style="3" customWidth="1"/>
    <col min="10742" max="10742" width="55.140625" style="3" customWidth="1"/>
    <col min="10743" max="10743" width="5.85546875" style="3" customWidth="1"/>
    <col min="10744" max="10744" width="6.85546875" style="3" customWidth="1"/>
    <col min="10745" max="10747" width="10.5703125" style="3" customWidth="1"/>
    <col min="10748" max="10754" width="0" style="3" hidden="1" customWidth="1"/>
    <col min="10755" max="10755" width="11.42578125" style="3" bestFit="1" customWidth="1"/>
    <col min="10756" max="10756" width="12.5703125" style="3" customWidth="1"/>
    <col min="10757" max="10757" width="14" style="3" customWidth="1"/>
    <col min="10758" max="10758" width="22.42578125" style="3" customWidth="1"/>
    <col min="10759" max="10759" width="10.5703125" style="3" bestFit="1" customWidth="1"/>
    <col min="10760" max="10760" width="9.42578125" style="3" bestFit="1" customWidth="1"/>
    <col min="10761" max="10761" width="11.85546875" style="3" customWidth="1"/>
    <col min="10762" max="10995" width="9.140625" style="3"/>
    <col min="10996" max="10996" width="3.140625" style="3" customWidth="1"/>
    <col min="10997" max="10997" width="15.5703125" style="3" customWidth="1"/>
    <col min="10998" max="10998" width="55.140625" style="3" customWidth="1"/>
    <col min="10999" max="10999" width="5.85546875" style="3" customWidth="1"/>
    <col min="11000" max="11000" width="6.85546875" style="3" customWidth="1"/>
    <col min="11001" max="11003" width="10.5703125" style="3" customWidth="1"/>
    <col min="11004" max="11010" width="0" style="3" hidden="1" customWidth="1"/>
    <col min="11011" max="11011" width="11.42578125" style="3" bestFit="1" customWidth="1"/>
    <col min="11012" max="11012" width="12.5703125" style="3" customWidth="1"/>
    <col min="11013" max="11013" width="14" style="3" customWidth="1"/>
    <col min="11014" max="11014" width="22.42578125" style="3" customWidth="1"/>
    <col min="11015" max="11015" width="10.5703125" style="3" bestFit="1" customWidth="1"/>
    <col min="11016" max="11016" width="9.42578125" style="3" bestFit="1" customWidth="1"/>
    <col min="11017" max="11017" width="11.85546875" style="3" customWidth="1"/>
    <col min="11018" max="11251" width="9.140625" style="3"/>
    <col min="11252" max="11252" width="3.140625" style="3" customWidth="1"/>
    <col min="11253" max="11253" width="15.5703125" style="3" customWidth="1"/>
    <col min="11254" max="11254" width="55.140625" style="3" customWidth="1"/>
    <col min="11255" max="11255" width="5.85546875" style="3" customWidth="1"/>
    <col min="11256" max="11256" width="6.85546875" style="3" customWidth="1"/>
    <col min="11257" max="11259" width="10.5703125" style="3" customWidth="1"/>
    <col min="11260" max="11266" width="0" style="3" hidden="1" customWidth="1"/>
    <col min="11267" max="11267" width="11.42578125" style="3" bestFit="1" customWidth="1"/>
    <col min="11268" max="11268" width="12.5703125" style="3" customWidth="1"/>
    <col min="11269" max="11269" width="14" style="3" customWidth="1"/>
    <col min="11270" max="11270" width="22.42578125" style="3" customWidth="1"/>
    <col min="11271" max="11271" width="10.5703125" style="3" bestFit="1" customWidth="1"/>
    <col min="11272" max="11272" width="9.42578125" style="3" bestFit="1" customWidth="1"/>
    <col min="11273" max="11273" width="11.85546875" style="3" customWidth="1"/>
    <col min="11274" max="11507" width="9.140625" style="3"/>
    <col min="11508" max="11508" width="3.140625" style="3" customWidth="1"/>
    <col min="11509" max="11509" width="15.5703125" style="3" customWidth="1"/>
    <col min="11510" max="11510" width="55.140625" style="3" customWidth="1"/>
    <col min="11511" max="11511" width="5.85546875" style="3" customWidth="1"/>
    <col min="11512" max="11512" width="6.85546875" style="3" customWidth="1"/>
    <col min="11513" max="11515" width="10.5703125" style="3" customWidth="1"/>
    <col min="11516" max="11522" width="0" style="3" hidden="1" customWidth="1"/>
    <col min="11523" max="11523" width="11.42578125" style="3" bestFit="1" customWidth="1"/>
    <col min="11524" max="11524" width="12.5703125" style="3" customWidth="1"/>
    <col min="11525" max="11525" width="14" style="3" customWidth="1"/>
    <col min="11526" max="11526" width="22.42578125" style="3" customWidth="1"/>
    <col min="11527" max="11527" width="10.5703125" style="3" bestFit="1" customWidth="1"/>
    <col min="11528" max="11528" width="9.42578125" style="3" bestFit="1" customWidth="1"/>
    <col min="11529" max="11529" width="11.85546875" style="3" customWidth="1"/>
    <col min="11530" max="11763" width="9.140625" style="3"/>
    <col min="11764" max="11764" width="3.140625" style="3" customWidth="1"/>
    <col min="11765" max="11765" width="15.5703125" style="3" customWidth="1"/>
    <col min="11766" max="11766" width="55.140625" style="3" customWidth="1"/>
    <col min="11767" max="11767" width="5.85546875" style="3" customWidth="1"/>
    <col min="11768" max="11768" width="6.85546875" style="3" customWidth="1"/>
    <col min="11769" max="11771" width="10.5703125" style="3" customWidth="1"/>
    <col min="11772" max="11778" width="0" style="3" hidden="1" customWidth="1"/>
    <col min="11779" max="11779" width="11.42578125" style="3" bestFit="1" customWidth="1"/>
    <col min="11780" max="11780" width="12.5703125" style="3" customWidth="1"/>
    <col min="11781" max="11781" width="14" style="3" customWidth="1"/>
    <col min="11782" max="11782" width="22.42578125" style="3" customWidth="1"/>
    <col min="11783" max="11783" width="10.5703125" style="3" bestFit="1" customWidth="1"/>
    <col min="11784" max="11784" width="9.42578125" style="3" bestFit="1" customWidth="1"/>
    <col min="11785" max="11785" width="11.85546875" style="3" customWidth="1"/>
    <col min="11786" max="12019" width="9.140625" style="3"/>
    <col min="12020" max="12020" width="3.140625" style="3" customWidth="1"/>
    <col min="12021" max="12021" width="15.5703125" style="3" customWidth="1"/>
    <col min="12022" max="12022" width="55.140625" style="3" customWidth="1"/>
    <col min="12023" max="12023" width="5.85546875" style="3" customWidth="1"/>
    <col min="12024" max="12024" width="6.85546875" style="3" customWidth="1"/>
    <col min="12025" max="12027" width="10.5703125" style="3" customWidth="1"/>
    <col min="12028" max="12034" width="0" style="3" hidden="1" customWidth="1"/>
    <col min="12035" max="12035" width="11.42578125" style="3" bestFit="1" customWidth="1"/>
    <col min="12036" max="12036" width="12.5703125" style="3" customWidth="1"/>
    <col min="12037" max="12037" width="14" style="3" customWidth="1"/>
    <col min="12038" max="12038" width="22.42578125" style="3" customWidth="1"/>
    <col min="12039" max="12039" width="10.5703125" style="3" bestFit="1" customWidth="1"/>
    <col min="12040" max="12040" width="9.42578125" style="3" bestFit="1" customWidth="1"/>
    <col min="12041" max="12041" width="11.85546875" style="3" customWidth="1"/>
    <col min="12042" max="12275" width="9.140625" style="3"/>
    <col min="12276" max="12276" width="3.140625" style="3" customWidth="1"/>
    <col min="12277" max="12277" width="15.5703125" style="3" customWidth="1"/>
    <col min="12278" max="12278" width="55.140625" style="3" customWidth="1"/>
    <col min="12279" max="12279" width="5.85546875" style="3" customWidth="1"/>
    <col min="12280" max="12280" width="6.85546875" style="3" customWidth="1"/>
    <col min="12281" max="12283" width="10.5703125" style="3" customWidth="1"/>
    <col min="12284" max="12290" width="0" style="3" hidden="1" customWidth="1"/>
    <col min="12291" max="12291" width="11.42578125" style="3" bestFit="1" customWidth="1"/>
    <col min="12292" max="12292" width="12.5703125" style="3" customWidth="1"/>
    <col min="12293" max="12293" width="14" style="3" customWidth="1"/>
    <col min="12294" max="12294" width="22.42578125" style="3" customWidth="1"/>
    <col min="12295" max="12295" width="10.5703125" style="3" bestFit="1" customWidth="1"/>
    <col min="12296" max="12296" width="9.42578125" style="3" bestFit="1" customWidth="1"/>
    <col min="12297" max="12297" width="11.85546875" style="3" customWidth="1"/>
    <col min="12298" max="12531" width="9.140625" style="3"/>
    <col min="12532" max="12532" width="3.140625" style="3" customWidth="1"/>
    <col min="12533" max="12533" width="15.5703125" style="3" customWidth="1"/>
    <col min="12534" max="12534" width="55.140625" style="3" customWidth="1"/>
    <col min="12535" max="12535" width="5.85546875" style="3" customWidth="1"/>
    <col min="12536" max="12536" width="6.85546875" style="3" customWidth="1"/>
    <col min="12537" max="12539" width="10.5703125" style="3" customWidth="1"/>
    <col min="12540" max="12546" width="0" style="3" hidden="1" customWidth="1"/>
    <col min="12547" max="12547" width="11.42578125" style="3" bestFit="1" customWidth="1"/>
    <col min="12548" max="12548" width="12.5703125" style="3" customWidth="1"/>
    <col min="12549" max="12549" width="14" style="3" customWidth="1"/>
    <col min="12550" max="12550" width="22.42578125" style="3" customWidth="1"/>
    <col min="12551" max="12551" width="10.5703125" style="3" bestFit="1" customWidth="1"/>
    <col min="12552" max="12552" width="9.42578125" style="3" bestFit="1" customWidth="1"/>
    <col min="12553" max="12553" width="11.85546875" style="3" customWidth="1"/>
    <col min="12554" max="12787" width="9.140625" style="3"/>
    <col min="12788" max="12788" width="3.140625" style="3" customWidth="1"/>
    <col min="12789" max="12789" width="15.5703125" style="3" customWidth="1"/>
    <col min="12790" max="12790" width="55.140625" style="3" customWidth="1"/>
    <col min="12791" max="12791" width="5.85546875" style="3" customWidth="1"/>
    <col min="12792" max="12792" width="6.85546875" style="3" customWidth="1"/>
    <col min="12793" max="12795" width="10.5703125" style="3" customWidth="1"/>
    <col min="12796" max="12802" width="0" style="3" hidden="1" customWidth="1"/>
    <col min="12803" max="12803" width="11.42578125" style="3" bestFit="1" customWidth="1"/>
    <col min="12804" max="12804" width="12.5703125" style="3" customWidth="1"/>
    <col min="12805" max="12805" width="14" style="3" customWidth="1"/>
    <col min="12806" max="12806" width="22.42578125" style="3" customWidth="1"/>
    <col min="12807" max="12807" width="10.5703125" style="3" bestFit="1" customWidth="1"/>
    <col min="12808" max="12808" width="9.42578125" style="3" bestFit="1" customWidth="1"/>
    <col min="12809" max="12809" width="11.85546875" style="3" customWidth="1"/>
    <col min="12810" max="13043" width="9.140625" style="3"/>
    <col min="13044" max="13044" width="3.140625" style="3" customWidth="1"/>
    <col min="13045" max="13045" width="15.5703125" style="3" customWidth="1"/>
    <col min="13046" max="13046" width="55.140625" style="3" customWidth="1"/>
    <col min="13047" max="13047" width="5.85546875" style="3" customWidth="1"/>
    <col min="13048" max="13048" width="6.85546875" style="3" customWidth="1"/>
    <col min="13049" max="13051" width="10.5703125" style="3" customWidth="1"/>
    <col min="13052" max="13058" width="0" style="3" hidden="1" customWidth="1"/>
    <col min="13059" max="13059" width="11.42578125" style="3" bestFit="1" customWidth="1"/>
    <col min="13060" max="13060" width="12.5703125" style="3" customWidth="1"/>
    <col min="13061" max="13061" width="14" style="3" customWidth="1"/>
    <col min="13062" max="13062" width="22.42578125" style="3" customWidth="1"/>
    <col min="13063" max="13063" width="10.5703125" style="3" bestFit="1" customWidth="1"/>
    <col min="13064" max="13064" width="9.42578125" style="3" bestFit="1" customWidth="1"/>
    <col min="13065" max="13065" width="11.85546875" style="3" customWidth="1"/>
    <col min="13066" max="13299" width="9.140625" style="3"/>
    <col min="13300" max="13300" width="3.140625" style="3" customWidth="1"/>
    <col min="13301" max="13301" width="15.5703125" style="3" customWidth="1"/>
    <col min="13302" max="13302" width="55.140625" style="3" customWidth="1"/>
    <col min="13303" max="13303" width="5.85546875" style="3" customWidth="1"/>
    <col min="13304" max="13304" width="6.85546875" style="3" customWidth="1"/>
    <col min="13305" max="13307" width="10.5703125" style="3" customWidth="1"/>
    <col min="13308" max="13314" width="0" style="3" hidden="1" customWidth="1"/>
    <col min="13315" max="13315" width="11.42578125" style="3" bestFit="1" customWidth="1"/>
    <col min="13316" max="13316" width="12.5703125" style="3" customWidth="1"/>
    <col min="13317" max="13317" width="14" style="3" customWidth="1"/>
    <col min="13318" max="13318" width="22.42578125" style="3" customWidth="1"/>
    <col min="13319" max="13319" width="10.5703125" style="3" bestFit="1" customWidth="1"/>
    <col min="13320" max="13320" width="9.42578125" style="3" bestFit="1" customWidth="1"/>
    <col min="13321" max="13321" width="11.85546875" style="3" customWidth="1"/>
    <col min="13322" max="13555" width="9.140625" style="3"/>
    <col min="13556" max="13556" width="3.140625" style="3" customWidth="1"/>
    <col min="13557" max="13557" width="15.5703125" style="3" customWidth="1"/>
    <col min="13558" max="13558" width="55.140625" style="3" customWidth="1"/>
    <col min="13559" max="13559" width="5.85546875" style="3" customWidth="1"/>
    <col min="13560" max="13560" width="6.85546875" style="3" customWidth="1"/>
    <col min="13561" max="13563" width="10.5703125" style="3" customWidth="1"/>
    <col min="13564" max="13570" width="0" style="3" hidden="1" customWidth="1"/>
    <col min="13571" max="13571" width="11.42578125" style="3" bestFit="1" customWidth="1"/>
    <col min="13572" max="13572" width="12.5703125" style="3" customWidth="1"/>
    <col min="13573" max="13573" width="14" style="3" customWidth="1"/>
    <col min="13574" max="13574" width="22.42578125" style="3" customWidth="1"/>
    <col min="13575" max="13575" width="10.5703125" style="3" bestFit="1" customWidth="1"/>
    <col min="13576" max="13576" width="9.42578125" style="3" bestFit="1" customWidth="1"/>
    <col min="13577" max="13577" width="11.85546875" style="3" customWidth="1"/>
    <col min="13578" max="13811" width="9.140625" style="3"/>
    <col min="13812" max="13812" width="3.140625" style="3" customWidth="1"/>
    <col min="13813" max="13813" width="15.5703125" style="3" customWidth="1"/>
    <col min="13814" max="13814" width="55.140625" style="3" customWidth="1"/>
    <col min="13815" max="13815" width="5.85546875" style="3" customWidth="1"/>
    <col min="13816" max="13816" width="6.85546875" style="3" customWidth="1"/>
    <col min="13817" max="13819" width="10.5703125" style="3" customWidth="1"/>
    <col min="13820" max="13826" width="0" style="3" hidden="1" customWidth="1"/>
    <col min="13827" max="13827" width="11.42578125" style="3" bestFit="1" customWidth="1"/>
    <col min="13828" max="13828" width="12.5703125" style="3" customWidth="1"/>
    <col min="13829" max="13829" width="14" style="3" customWidth="1"/>
    <col min="13830" max="13830" width="22.42578125" style="3" customWidth="1"/>
    <col min="13831" max="13831" width="10.5703125" style="3" bestFit="1" customWidth="1"/>
    <col min="13832" max="13832" width="9.42578125" style="3" bestFit="1" customWidth="1"/>
    <col min="13833" max="13833" width="11.85546875" style="3" customWidth="1"/>
    <col min="13834" max="14067" width="9.140625" style="3"/>
    <col min="14068" max="14068" width="3.140625" style="3" customWidth="1"/>
    <col min="14069" max="14069" width="15.5703125" style="3" customWidth="1"/>
    <col min="14070" max="14070" width="55.140625" style="3" customWidth="1"/>
    <col min="14071" max="14071" width="5.85546875" style="3" customWidth="1"/>
    <col min="14072" max="14072" width="6.85546875" style="3" customWidth="1"/>
    <col min="14073" max="14075" width="10.5703125" style="3" customWidth="1"/>
    <col min="14076" max="14082" width="0" style="3" hidden="1" customWidth="1"/>
    <col min="14083" max="14083" width="11.42578125" style="3" bestFit="1" customWidth="1"/>
    <col min="14084" max="14084" width="12.5703125" style="3" customWidth="1"/>
    <col min="14085" max="14085" width="14" style="3" customWidth="1"/>
    <col min="14086" max="14086" width="22.42578125" style="3" customWidth="1"/>
    <col min="14087" max="14087" width="10.5703125" style="3" bestFit="1" customWidth="1"/>
    <col min="14088" max="14088" width="9.42578125" style="3" bestFit="1" customWidth="1"/>
    <col min="14089" max="14089" width="11.85546875" style="3" customWidth="1"/>
    <col min="14090" max="14323" width="9.140625" style="3"/>
    <col min="14324" max="14324" width="3.140625" style="3" customWidth="1"/>
    <col min="14325" max="14325" width="15.5703125" style="3" customWidth="1"/>
    <col min="14326" max="14326" width="55.140625" style="3" customWidth="1"/>
    <col min="14327" max="14327" width="5.85546875" style="3" customWidth="1"/>
    <col min="14328" max="14328" width="6.85546875" style="3" customWidth="1"/>
    <col min="14329" max="14331" width="10.5703125" style="3" customWidth="1"/>
    <col min="14332" max="14338" width="0" style="3" hidden="1" customWidth="1"/>
    <col min="14339" max="14339" width="11.42578125" style="3" bestFit="1" customWidth="1"/>
    <col min="14340" max="14340" width="12.5703125" style="3" customWidth="1"/>
    <col min="14341" max="14341" width="14" style="3" customWidth="1"/>
    <col min="14342" max="14342" width="22.42578125" style="3" customWidth="1"/>
    <col min="14343" max="14343" width="10.5703125" style="3" bestFit="1" customWidth="1"/>
    <col min="14344" max="14344" width="9.42578125" style="3" bestFit="1" customWidth="1"/>
    <col min="14345" max="14345" width="11.85546875" style="3" customWidth="1"/>
    <col min="14346" max="14579" width="9.140625" style="3"/>
    <col min="14580" max="14580" width="3.140625" style="3" customWidth="1"/>
    <col min="14581" max="14581" width="15.5703125" style="3" customWidth="1"/>
    <col min="14582" max="14582" width="55.140625" style="3" customWidth="1"/>
    <col min="14583" max="14583" width="5.85546875" style="3" customWidth="1"/>
    <col min="14584" max="14584" width="6.85546875" style="3" customWidth="1"/>
    <col min="14585" max="14587" width="10.5703125" style="3" customWidth="1"/>
    <col min="14588" max="14594" width="0" style="3" hidden="1" customWidth="1"/>
    <col min="14595" max="14595" width="11.42578125" style="3" bestFit="1" customWidth="1"/>
    <col min="14596" max="14596" width="12.5703125" style="3" customWidth="1"/>
    <col min="14597" max="14597" width="14" style="3" customWidth="1"/>
    <col min="14598" max="14598" width="22.42578125" style="3" customWidth="1"/>
    <col min="14599" max="14599" width="10.5703125" style="3" bestFit="1" customWidth="1"/>
    <col min="14600" max="14600" width="9.42578125" style="3" bestFit="1" customWidth="1"/>
    <col min="14601" max="14601" width="11.85546875" style="3" customWidth="1"/>
    <col min="14602" max="14835" width="9.140625" style="3"/>
    <col min="14836" max="14836" width="3.140625" style="3" customWidth="1"/>
    <col min="14837" max="14837" width="15.5703125" style="3" customWidth="1"/>
    <col min="14838" max="14838" width="55.140625" style="3" customWidth="1"/>
    <col min="14839" max="14839" width="5.85546875" style="3" customWidth="1"/>
    <col min="14840" max="14840" width="6.85546875" style="3" customWidth="1"/>
    <col min="14841" max="14843" width="10.5703125" style="3" customWidth="1"/>
    <col min="14844" max="14850" width="0" style="3" hidden="1" customWidth="1"/>
    <col min="14851" max="14851" width="11.42578125" style="3" bestFit="1" customWidth="1"/>
    <col min="14852" max="14852" width="12.5703125" style="3" customWidth="1"/>
    <col min="14853" max="14853" width="14" style="3" customWidth="1"/>
    <col min="14854" max="14854" width="22.42578125" style="3" customWidth="1"/>
    <col min="14855" max="14855" width="10.5703125" style="3" bestFit="1" customWidth="1"/>
    <col min="14856" max="14856" width="9.42578125" style="3" bestFit="1" customWidth="1"/>
    <col min="14857" max="14857" width="11.85546875" style="3" customWidth="1"/>
    <col min="14858" max="15091" width="9.140625" style="3"/>
    <col min="15092" max="15092" width="3.140625" style="3" customWidth="1"/>
    <col min="15093" max="15093" width="15.5703125" style="3" customWidth="1"/>
    <col min="15094" max="15094" width="55.140625" style="3" customWidth="1"/>
    <col min="15095" max="15095" width="5.85546875" style="3" customWidth="1"/>
    <col min="15096" max="15096" width="6.85546875" style="3" customWidth="1"/>
    <col min="15097" max="15099" width="10.5703125" style="3" customWidth="1"/>
    <col min="15100" max="15106" width="0" style="3" hidden="1" customWidth="1"/>
    <col min="15107" max="15107" width="11.42578125" style="3" bestFit="1" customWidth="1"/>
    <col min="15108" max="15108" width="12.5703125" style="3" customWidth="1"/>
    <col min="15109" max="15109" width="14" style="3" customWidth="1"/>
    <col min="15110" max="15110" width="22.42578125" style="3" customWidth="1"/>
    <col min="15111" max="15111" width="10.5703125" style="3" bestFit="1" customWidth="1"/>
    <col min="15112" max="15112" width="9.42578125" style="3" bestFit="1" customWidth="1"/>
    <col min="15113" max="15113" width="11.85546875" style="3" customWidth="1"/>
    <col min="15114" max="15347" width="9.140625" style="3"/>
    <col min="15348" max="15348" width="3.140625" style="3" customWidth="1"/>
    <col min="15349" max="15349" width="15.5703125" style="3" customWidth="1"/>
    <col min="15350" max="15350" width="55.140625" style="3" customWidth="1"/>
    <col min="15351" max="15351" width="5.85546875" style="3" customWidth="1"/>
    <col min="15352" max="15352" width="6.85546875" style="3" customWidth="1"/>
    <col min="15353" max="15355" width="10.5703125" style="3" customWidth="1"/>
    <col min="15356" max="15362" width="0" style="3" hidden="1" customWidth="1"/>
    <col min="15363" max="15363" width="11.42578125" style="3" bestFit="1" customWidth="1"/>
    <col min="15364" max="15364" width="12.5703125" style="3" customWidth="1"/>
    <col min="15365" max="15365" width="14" style="3" customWidth="1"/>
    <col min="15366" max="15366" width="22.42578125" style="3" customWidth="1"/>
    <col min="15367" max="15367" width="10.5703125" style="3" bestFit="1" customWidth="1"/>
    <col min="15368" max="15368" width="9.42578125" style="3" bestFit="1" customWidth="1"/>
    <col min="15369" max="15369" width="11.85546875" style="3" customWidth="1"/>
    <col min="15370" max="15603" width="9.140625" style="3"/>
    <col min="15604" max="15604" width="3.140625" style="3" customWidth="1"/>
    <col min="15605" max="15605" width="15.5703125" style="3" customWidth="1"/>
    <col min="15606" max="15606" width="55.140625" style="3" customWidth="1"/>
    <col min="15607" max="15607" width="5.85546875" style="3" customWidth="1"/>
    <col min="15608" max="15608" width="6.85546875" style="3" customWidth="1"/>
    <col min="15609" max="15611" width="10.5703125" style="3" customWidth="1"/>
    <col min="15612" max="15618" width="0" style="3" hidden="1" customWidth="1"/>
    <col min="15619" max="15619" width="11.42578125" style="3" bestFit="1" customWidth="1"/>
    <col min="15620" max="15620" width="12.5703125" style="3" customWidth="1"/>
    <col min="15621" max="15621" width="14" style="3" customWidth="1"/>
    <col min="15622" max="15622" width="22.42578125" style="3" customWidth="1"/>
    <col min="15623" max="15623" width="10.5703125" style="3" bestFit="1" customWidth="1"/>
    <col min="15624" max="15624" width="9.42578125" style="3" bestFit="1" customWidth="1"/>
    <col min="15625" max="15625" width="11.85546875" style="3" customWidth="1"/>
    <col min="15626" max="15859" width="9.140625" style="3"/>
    <col min="15860" max="15860" width="3.140625" style="3" customWidth="1"/>
    <col min="15861" max="15861" width="15.5703125" style="3" customWidth="1"/>
    <col min="15862" max="15862" width="55.140625" style="3" customWidth="1"/>
    <col min="15863" max="15863" width="5.85546875" style="3" customWidth="1"/>
    <col min="15864" max="15864" width="6.85546875" style="3" customWidth="1"/>
    <col min="15865" max="15867" width="10.5703125" style="3" customWidth="1"/>
    <col min="15868" max="15874" width="0" style="3" hidden="1" customWidth="1"/>
    <col min="15875" max="15875" width="11.42578125" style="3" bestFit="1" customWidth="1"/>
    <col min="15876" max="15876" width="12.5703125" style="3" customWidth="1"/>
    <col min="15877" max="15877" width="14" style="3" customWidth="1"/>
    <col min="15878" max="15878" width="22.42578125" style="3" customWidth="1"/>
    <col min="15879" max="15879" width="10.5703125" style="3" bestFit="1" customWidth="1"/>
    <col min="15880" max="15880" width="9.42578125" style="3" bestFit="1" customWidth="1"/>
    <col min="15881" max="15881" width="11.85546875" style="3" customWidth="1"/>
    <col min="15882" max="16115" width="9.140625" style="3"/>
    <col min="16116" max="16116" width="3.140625" style="3" customWidth="1"/>
    <col min="16117" max="16117" width="15.5703125" style="3" customWidth="1"/>
    <col min="16118" max="16118" width="55.140625" style="3" customWidth="1"/>
    <col min="16119" max="16119" width="5.85546875" style="3" customWidth="1"/>
    <col min="16120" max="16120" width="6.85546875" style="3" customWidth="1"/>
    <col min="16121" max="16123" width="10.5703125" style="3" customWidth="1"/>
    <col min="16124" max="16130" width="0" style="3" hidden="1" customWidth="1"/>
    <col min="16131" max="16131" width="11.42578125" style="3" bestFit="1" customWidth="1"/>
    <col min="16132" max="16132" width="12.5703125" style="3" customWidth="1"/>
    <col min="16133" max="16133" width="14" style="3" customWidth="1"/>
    <col min="16134" max="16134" width="22.42578125" style="3" customWidth="1"/>
    <col min="16135" max="16135" width="10.5703125" style="3" bestFit="1" customWidth="1"/>
    <col min="16136" max="16136" width="9.42578125" style="3" bestFit="1" customWidth="1"/>
    <col min="16137" max="16137" width="11.85546875" style="3" customWidth="1"/>
    <col min="16138" max="16384" width="9.140625" style="3"/>
  </cols>
  <sheetData>
    <row r="1" spans="1:17" ht="90.75" customHeight="1" x14ac:dyDescent="0.25">
      <c r="I1" s="63" t="s">
        <v>29</v>
      </c>
      <c r="J1" s="63"/>
      <c r="K1" s="63"/>
      <c r="L1" s="63"/>
    </row>
    <row r="2" spans="1:17" ht="64.5" customHeight="1" x14ac:dyDescent="0.25">
      <c r="D2" s="64" t="s">
        <v>25</v>
      </c>
      <c r="E2" s="64"/>
      <c r="F2" s="64"/>
      <c r="G2" s="64"/>
      <c r="H2" s="64"/>
      <c r="I2" s="64"/>
      <c r="J2" s="64"/>
    </row>
    <row r="3" spans="1:17" ht="44.25" customHeight="1" x14ac:dyDescent="0.25">
      <c r="A3" s="69" t="s">
        <v>12</v>
      </c>
      <c r="B3" s="69"/>
      <c r="C3" s="69"/>
      <c r="D3" s="69"/>
      <c r="E3" s="70" t="s">
        <v>54</v>
      </c>
      <c r="F3" s="71"/>
      <c r="G3" s="71"/>
      <c r="H3" s="71"/>
      <c r="I3" s="71"/>
      <c r="J3" s="71"/>
      <c r="K3" s="72"/>
    </row>
    <row r="4" spans="1:17" ht="118.5" customHeight="1" x14ac:dyDescent="0.25">
      <c r="A4" s="69" t="s">
        <v>13</v>
      </c>
      <c r="B4" s="69"/>
      <c r="C4" s="69"/>
      <c r="D4" s="69"/>
      <c r="E4" s="78" t="s">
        <v>22</v>
      </c>
      <c r="F4" s="78"/>
      <c r="G4" s="78"/>
      <c r="H4" s="78"/>
      <c r="I4" s="78"/>
      <c r="J4" s="78"/>
      <c r="K4" s="78"/>
    </row>
    <row r="5" spans="1:17" ht="108" customHeight="1" x14ac:dyDescent="0.25">
      <c r="A5" s="69" t="s">
        <v>14</v>
      </c>
      <c r="B5" s="69"/>
      <c r="C5" s="69"/>
      <c r="D5" s="69"/>
      <c r="E5" s="78" t="s">
        <v>23</v>
      </c>
      <c r="F5" s="78"/>
      <c r="G5" s="78"/>
      <c r="H5" s="78"/>
      <c r="I5" s="78"/>
      <c r="J5" s="78"/>
      <c r="K5" s="78"/>
      <c r="L5" s="6"/>
      <c r="M5" s="6"/>
      <c r="N5" s="6"/>
      <c r="O5" s="6"/>
      <c r="P5" s="6"/>
      <c r="Q5" s="6"/>
    </row>
    <row r="6" spans="1:17" ht="11.25" customHeight="1" x14ac:dyDescent="0.25">
      <c r="A6" s="7"/>
      <c r="B6" s="7"/>
      <c r="C6" s="7"/>
      <c r="D6" s="7"/>
      <c r="E6" s="8"/>
      <c r="F6" s="8"/>
      <c r="G6" s="9"/>
      <c r="H6" s="9"/>
      <c r="I6" s="9"/>
      <c r="J6" s="9"/>
      <c r="K6" s="9"/>
      <c r="L6" s="6"/>
      <c r="M6" s="6"/>
      <c r="N6" s="6"/>
      <c r="O6" s="6"/>
      <c r="P6" s="6"/>
      <c r="Q6" s="6"/>
    </row>
    <row r="7" spans="1:17" ht="22.5" customHeight="1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55"/>
      <c r="P7" s="55"/>
      <c r="Q7" s="55"/>
    </row>
    <row r="8" spans="1:17" ht="40.5" customHeight="1" x14ac:dyDescent="0.25">
      <c r="A8" s="73" t="s">
        <v>0</v>
      </c>
      <c r="B8" s="73" t="s">
        <v>24</v>
      </c>
      <c r="C8" s="73" t="s">
        <v>1</v>
      </c>
      <c r="D8" s="73" t="s">
        <v>2</v>
      </c>
      <c r="E8" s="75" t="s">
        <v>3</v>
      </c>
      <c r="F8" s="75"/>
      <c r="G8" s="75"/>
      <c r="H8" s="76" t="s">
        <v>10</v>
      </c>
      <c r="I8" s="76"/>
      <c r="J8" s="76"/>
      <c r="K8" s="74" t="s">
        <v>11</v>
      </c>
      <c r="L8" s="74"/>
      <c r="M8" s="74"/>
      <c r="N8" s="74"/>
      <c r="O8" s="56"/>
      <c r="P8" s="56"/>
      <c r="Q8" s="56"/>
    </row>
    <row r="9" spans="1:17" ht="216.75" customHeight="1" x14ac:dyDescent="0.25">
      <c r="A9" s="73"/>
      <c r="B9" s="73"/>
      <c r="C9" s="73"/>
      <c r="D9" s="73"/>
      <c r="E9" s="10" t="s">
        <v>26</v>
      </c>
      <c r="F9" s="10" t="s">
        <v>27</v>
      </c>
      <c r="G9" s="10" t="s">
        <v>28</v>
      </c>
      <c r="H9" s="11" t="s">
        <v>30</v>
      </c>
      <c r="I9" s="11" t="s">
        <v>4</v>
      </c>
      <c r="J9" s="12" t="s">
        <v>31</v>
      </c>
      <c r="K9" s="13" t="s">
        <v>32</v>
      </c>
      <c r="L9" s="14" t="s">
        <v>5</v>
      </c>
      <c r="M9" s="11" t="s">
        <v>6</v>
      </c>
      <c r="N9" s="11" t="s">
        <v>7</v>
      </c>
      <c r="O9" s="56"/>
      <c r="P9" s="56"/>
      <c r="Q9" s="56"/>
    </row>
    <row r="10" spans="1:17" s="18" customFormat="1" x14ac:dyDescent="0.25">
      <c r="A10" s="15">
        <v>1</v>
      </c>
      <c r="B10" s="15">
        <v>3</v>
      </c>
      <c r="C10" s="15">
        <v>4</v>
      </c>
      <c r="D10" s="15">
        <v>5</v>
      </c>
      <c r="E10" s="16">
        <v>6</v>
      </c>
      <c r="F10" s="57">
        <v>7</v>
      </c>
      <c r="G10" s="16">
        <v>8</v>
      </c>
      <c r="H10" s="11">
        <v>11</v>
      </c>
      <c r="I10" s="11">
        <v>12</v>
      </c>
      <c r="J10" s="12">
        <v>13</v>
      </c>
      <c r="K10" s="11">
        <v>14</v>
      </c>
      <c r="L10" s="17" t="s">
        <v>8</v>
      </c>
      <c r="M10" s="11">
        <v>14</v>
      </c>
      <c r="N10" s="11">
        <v>15</v>
      </c>
      <c r="O10" s="56">
        <v>1</v>
      </c>
      <c r="P10" s="56">
        <v>2</v>
      </c>
      <c r="Q10" s="56">
        <v>3</v>
      </c>
    </row>
    <row r="11" spans="1:17" s="25" customFormat="1" ht="48" customHeight="1" x14ac:dyDescent="0.25">
      <c r="A11" s="15">
        <v>1</v>
      </c>
      <c r="B11" s="2" t="s">
        <v>53</v>
      </c>
      <c r="C11" s="19" t="s">
        <v>52</v>
      </c>
      <c r="D11" s="20">
        <v>62</v>
      </c>
      <c r="E11" s="21">
        <v>3800</v>
      </c>
      <c r="F11" s="21">
        <v>4030</v>
      </c>
      <c r="G11" s="62">
        <v>4100</v>
      </c>
      <c r="H11" s="22">
        <f t="shared" ref="H11:H30" si="0">AVERAGE(E11:G11)</f>
        <v>3976.6666666666665</v>
      </c>
      <c r="I11" s="23">
        <f t="shared" ref="I11:I30" si="1">SQRT(VAR(E11:G11))</f>
        <v>156.95009822658071</v>
      </c>
      <c r="J11" s="23">
        <f t="shared" ref="J11:J30" si="2">I11/H11*100</f>
        <v>3.9467753116491382</v>
      </c>
      <c r="K11" s="24">
        <f>D11*SUM(E11:G11)/COLUMNS(E11:G11)</f>
        <v>246553.33333333334</v>
      </c>
      <c r="L11" s="24">
        <f>K11/D11</f>
        <v>3976.666666666667</v>
      </c>
      <c r="M11" s="24">
        <f t="shared" ref="M11:M26" si="3">ROUND(L11,2)</f>
        <v>3976.67</v>
      </c>
      <c r="N11" s="24">
        <f t="shared" ref="N11:N26" si="4">M11*D11</f>
        <v>246553.54</v>
      </c>
      <c r="O11" s="32">
        <f>E11*D11</f>
        <v>235600</v>
      </c>
      <c r="P11" s="32">
        <f>F11*D11</f>
        <v>249860</v>
      </c>
      <c r="Q11" s="32">
        <f>G11*D11</f>
        <v>254200</v>
      </c>
    </row>
    <row r="12" spans="1:17" s="25" customFormat="1" ht="30.75" customHeight="1" x14ac:dyDescent="0.25">
      <c r="A12" s="65" t="s">
        <v>33</v>
      </c>
      <c r="B12" s="66"/>
      <c r="C12" s="67"/>
      <c r="D12" s="67"/>
      <c r="E12" s="66"/>
      <c r="F12" s="67"/>
      <c r="G12" s="67"/>
      <c r="H12" s="67"/>
      <c r="I12" s="67"/>
      <c r="J12" s="67"/>
      <c r="K12" s="67"/>
      <c r="L12" s="67"/>
      <c r="M12" s="67"/>
      <c r="N12" s="68"/>
      <c r="O12" s="32"/>
      <c r="P12" s="32"/>
      <c r="Q12" s="32"/>
    </row>
    <row r="13" spans="1:17" s="25" customFormat="1" ht="47.25" customHeight="1" x14ac:dyDescent="0.25">
      <c r="A13" s="35">
        <v>1</v>
      </c>
      <c r="B13" s="1" t="s">
        <v>37</v>
      </c>
      <c r="C13" s="34" t="s">
        <v>21</v>
      </c>
      <c r="D13" s="26">
        <v>1</v>
      </c>
      <c r="E13" s="59">
        <v>5664</v>
      </c>
      <c r="F13" s="60">
        <v>5947.2</v>
      </c>
      <c r="G13" s="61">
        <v>6117.12</v>
      </c>
      <c r="H13" s="22">
        <f t="shared" si="0"/>
        <v>5909.44</v>
      </c>
      <c r="I13" s="23">
        <f t="shared" si="1"/>
        <v>228.90783472830276</v>
      </c>
      <c r="J13" s="23">
        <f t="shared" si="2"/>
        <v>3.873596055265859</v>
      </c>
      <c r="K13" s="24">
        <f t="shared" ref="K13:K16" si="5">D13*SUM(E13:G13)/COLUMNS(E13:G13)</f>
        <v>5909.44</v>
      </c>
      <c r="L13" s="24">
        <f t="shared" ref="L13:L16" si="6">K13/D13</f>
        <v>5909.44</v>
      </c>
      <c r="M13" s="24">
        <f t="shared" si="3"/>
        <v>5909.44</v>
      </c>
      <c r="N13" s="24">
        <f t="shared" si="4"/>
        <v>5909.44</v>
      </c>
      <c r="O13" s="32">
        <f t="shared" ref="O13:O30" si="7">E13*D13</f>
        <v>5664</v>
      </c>
      <c r="P13" s="32">
        <f t="shared" ref="P13:P30" si="8">F13*D13</f>
        <v>5947.2</v>
      </c>
      <c r="Q13" s="32">
        <f t="shared" ref="Q13:Q30" si="9">G13*D13</f>
        <v>6117.12</v>
      </c>
    </row>
    <row r="14" spans="1:17" s="25" customFormat="1" ht="38.25" customHeight="1" x14ac:dyDescent="0.25">
      <c r="A14" s="35">
        <v>2</v>
      </c>
      <c r="B14" s="1" t="s">
        <v>34</v>
      </c>
      <c r="C14" s="34" t="s">
        <v>21</v>
      </c>
      <c r="D14" s="26">
        <v>1</v>
      </c>
      <c r="E14" s="59">
        <v>11960</v>
      </c>
      <c r="F14" s="60">
        <v>12558</v>
      </c>
      <c r="G14" s="61">
        <v>12916</v>
      </c>
      <c r="H14" s="22">
        <f t="shared" si="0"/>
        <v>12478</v>
      </c>
      <c r="I14" s="23">
        <f t="shared" si="1"/>
        <v>482.99482398882913</v>
      </c>
      <c r="J14" s="23">
        <f t="shared" si="2"/>
        <v>3.8707711491331072</v>
      </c>
      <c r="K14" s="24">
        <f t="shared" si="5"/>
        <v>12478</v>
      </c>
      <c r="L14" s="24">
        <f t="shared" si="6"/>
        <v>12478</v>
      </c>
      <c r="M14" s="24">
        <f t="shared" si="3"/>
        <v>12478</v>
      </c>
      <c r="N14" s="24">
        <f t="shared" si="4"/>
        <v>12478</v>
      </c>
      <c r="O14" s="32">
        <f t="shared" si="7"/>
        <v>11960</v>
      </c>
      <c r="P14" s="32">
        <f t="shared" si="8"/>
        <v>12558</v>
      </c>
      <c r="Q14" s="32">
        <f t="shared" si="9"/>
        <v>12916</v>
      </c>
    </row>
    <row r="15" spans="1:17" s="25" customFormat="1" ht="36" customHeight="1" x14ac:dyDescent="0.25">
      <c r="A15" s="35">
        <v>3</v>
      </c>
      <c r="B15" s="1" t="s">
        <v>35</v>
      </c>
      <c r="C15" s="34" t="s">
        <v>21</v>
      </c>
      <c r="D15" s="26">
        <v>4</v>
      </c>
      <c r="E15" s="59">
        <v>1400</v>
      </c>
      <c r="F15" s="60">
        <v>1470</v>
      </c>
      <c r="G15" s="61">
        <v>1512</v>
      </c>
      <c r="H15" s="22">
        <f t="shared" si="0"/>
        <v>1460.6666666666667</v>
      </c>
      <c r="I15" s="23">
        <f t="shared" si="1"/>
        <v>56.580326380583323</v>
      </c>
      <c r="J15" s="23">
        <f t="shared" si="2"/>
        <v>3.873596055265859</v>
      </c>
      <c r="K15" s="24">
        <f t="shared" si="5"/>
        <v>5842.666666666667</v>
      </c>
      <c r="L15" s="24">
        <f t="shared" si="6"/>
        <v>1460.6666666666667</v>
      </c>
      <c r="M15" s="24">
        <f t="shared" si="3"/>
        <v>1460.67</v>
      </c>
      <c r="N15" s="24">
        <f t="shared" si="4"/>
        <v>5842.68</v>
      </c>
      <c r="O15" s="32">
        <f t="shared" si="7"/>
        <v>5600</v>
      </c>
      <c r="P15" s="32">
        <f t="shared" si="8"/>
        <v>5880</v>
      </c>
      <c r="Q15" s="32">
        <f t="shared" si="9"/>
        <v>6048</v>
      </c>
    </row>
    <row r="16" spans="1:17" s="25" customFormat="1" ht="33.75" customHeight="1" x14ac:dyDescent="0.25">
      <c r="A16" s="35">
        <v>4</v>
      </c>
      <c r="B16" s="1" t="s">
        <v>36</v>
      </c>
      <c r="C16" s="34" t="s">
        <v>21</v>
      </c>
      <c r="D16" s="26">
        <v>2</v>
      </c>
      <c r="E16" s="59">
        <v>1400</v>
      </c>
      <c r="F16" s="60">
        <v>1470</v>
      </c>
      <c r="G16" s="61">
        <v>1512</v>
      </c>
      <c r="H16" s="22">
        <f t="shared" si="0"/>
        <v>1460.6666666666667</v>
      </c>
      <c r="I16" s="23">
        <f t="shared" si="1"/>
        <v>56.580326380583323</v>
      </c>
      <c r="J16" s="23">
        <f t="shared" si="2"/>
        <v>3.873596055265859</v>
      </c>
      <c r="K16" s="24">
        <f t="shared" si="5"/>
        <v>2921.3333333333335</v>
      </c>
      <c r="L16" s="24">
        <f t="shared" si="6"/>
        <v>1460.6666666666667</v>
      </c>
      <c r="M16" s="24">
        <f t="shared" si="3"/>
        <v>1460.67</v>
      </c>
      <c r="N16" s="24">
        <f t="shared" si="4"/>
        <v>2921.34</v>
      </c>
      <c r="O16" s="32">
        <f t="shared" si="7"/>
        <v>2800</v>
      </c>
      <c r="P16" s="32">
        <f t="shared" si="8"/>
        <v>2940</v>
      </c>
      <c r="Q16" s="32">
        <f t="shared" si="9"/>
        <v>3024</v>
      </c>
    </row>
    <row r="17" spans="1:19" s="25" customFormat="1" ht="45.75" customHeight="1" x14ac:dyDescent="0.25">
      <c r="A17" s="35">
        <v>5</v>
      </c>
      <c r="B17" s="1" t="s">
        <v>38</v>
      </c>
      <c r="C17" s="34" t="s">
        <v>21</v>
      </c>
      <c r="D17" s="26">
        <v>2</v>
      </c>
      <c r="E17" s="59">
        <v>6500</v>
      </c>
      <c r="F17" s="60">
        <v>6825</v>
      </c>
      <c r="G17" s="61">
        <v>7020</v>
      </c>
      <c r="H17" s="22">
        <f t="shared" si="0"/>
        <v>6781.666666666667</v>
      </c>
      <c r="I17" s="23">
        <f t="shared" si="1"/>
        <v>262.69437248127974</v>
      </c>
      <c r="J17" s="23">
        <f t="shared" si="2"/>
        <v>3.8735960552658599</v>
      </c>
      <c r="K17" s="24">
        <f t="shared" ref="K17:K26" si="10">D17*SUM(E17:G17)/COLUMNS(E17:G17)</f>
        <v>13563.333333333334</v>
      </c>
      <c r="L17" s="24">
        <f t="shared" ref="L17:L30" si="11">K17/D17</f>
        <v>6781.666666666667</v>
      </c>
      <c r="M17" s="24">
        <f t="shared" si="3"/>
        <v>6781.67</v>
      </c>
      <c r="N17" s="24">
        <f t="shared" si="4"/>
        <v>13563.34</v>
      </c>
      <c r="O17" s="32">
        <f t="shared" si="7"/>
        <v>13000</v>
      </c>
      <c r="P17" s="32">
        <f t="shared" si="8"/>
        <v>13650</v>
      </c>
      <c r="Q17" s="32">
        <f t="shared" si="9"/>
        <v>14040</v>
      </c>
    </row>
    <row r="18" spans="1:19" s="25" customFormat="1" ht="46.5" customHeight="1" x14ac:dyDescent="0.25">
      <c r="A18" s="35">
        <v>6</v>
      </c>
      <c r="B18" s="1" t="s">
        <v>39</v>
      </c>
      <c r="C18" s="34" t="s">
        <v>21</v>
      </c>
      <c r="D18" s="26">
        <v>2</v>
      </c>
      <c r="E18" s="59">
        <v>6500</v>
      </c>
      <c r="F18" s="60">
        <v>6825</v>
      </c>
      <c r="G18" s="61">
        <v>7020</v>
      </c>
      <c r="H18" s="22">
        <f t="shared" si="0"/>
        <v>6781.666666666667</v>
      </c>
      <c r="I18" s="23">
        <f t="shared" si="1"/>
        <v>262.69437248127974</v>
      </c>
      <c r="J18" s="23">
        <f t="shared" si="2"/>
        <v>3.8735960552658599</v>
      </c>
      <c r="K18" s="24">
        <f t="shared" si="10"/>
        <v>13563.333333333334</v>
      </c>
      <c r="L18" s="24">
        <f t="shared" si="11"/>
        <v>6781.666666666667</v>
      </c>
      <c r="M18" s="24">
        <f t="shared" si="3"/>
        <v>6781.67</v>
      </c>
      <c r="N18" s="24">
        <f t="shared" si="4"/>
        <v>13563.34</v>
      </c>
      <c r="O18" s="32">
        <f t="shared" si="7"/>
        <v>13000</v>
      </c>
      <c r="P18" s="32">
        <f t="shared" si="8"/>
        <v>13650</v>
      </c>
      <c r="Q18" s="32">
        <f t="shared" si="9"/>
        <v>14040</v>
      </c>
    </row>
    <row r="19" spans="1:19" s="25" customFormat="1" ht="38.25" customHeight="1" x14ac:dyDescent="0.25">
      <c r="A19" s="35">
        <v>7</v>
      </c>
      <c r="B19" s="1" t="s">
        <v>40</v>
      </c>
      <c r="C19" s="34" t="s">
        <v>21</v>
      </c>
      <c r="D19" s="26">
        <v>1</v>
      </c>
      <c r="E19" s="59">
        <v>6500</v>
      </c>
      <c r="F19" s="60">
        <v>6825</v>
      </c>
      <c r="G19" s="61">
        <v>7020</v>
      </c>
      <c r="H19" s="22">
        <f t="shared" si="0"/>
        <v>6781.666666666667</v>
      </c>
      <c r="I19" s="23">
        <f t="shared" si="1"/>
        <v>262.69437248127974</v>
      </c>
      <c r="J19" s="23">
        <f t="shared" si="2"/>
        <v>3.8735960552658599</v>
      </c>
      <c r="K19" s="24">
        <f>D19*SUM(E19:G19)/COLUMNS(E19:G19)</f>
        <v>6781.666666666667</v>
      </c>
      <c r="L19" s="24">
        <f t="shared" si="11"/>
        <v>6781.666666666667</v>
      </c>
      <c r="M19" s="24">
        <f t="shared" si="3"/>
        <v>6781.67</v>
      </c>
      <c r="N19" s="24">
        <f t="shared" si="4"/>
        <v>6781.67</v>
      </c>
      <c r="O19" s="32">
        <f t="shared" si="7"/>
        <v>6500</v>
      </c>
      <c r="P19" s="32">
        <f t="shared" si="8"/>
        <v>6825</v>
      </c>
      <c r="Q19" s="32">
        <f t="shared" si="9"/>
        <v>7020</v>
      </c>
    </row>
    <row r="20" spans="1:19" s="25" customFormat="1" ht="46.5" customHeight="1" x14ac:dyDescent="0.25">
      <c r="A20" s="35">
        <v>8</v>
      </c>
      <c r="B20" s="1" t="s">
        <v>41</v>
      </c>
      <c r="C20" s="34" t="s">
        <v>21</v>
      </c>
      <c r="D20" s="26">
        <v>1</v>
      </c>
      <c r="E20" s="59">
        <v>9118</v>
      </c>
      <c r="F20" s="60">
        <v>9573.9</v>
      </c>
      <c r="G20" s="61">
        <v>9847.44</v>
      </c>
      <c r="H20" s="22">
        <f t="shared" si="0"/>
        <v>9513.1133333333346</v>
      </c>
      <c r="I20" s="23">
        <f t="shared" si="1"/>
        <v>368.49958281297074</v>
      </c>
      <c r="J20" s="23">
        <f t="shared" si="2"/>
        <v>3.8735960552658613</v>
      </c>
      <c r="K20" s="24">
        <f t="shared" si="10"/>
        <v>9513.1133333333346</v>
      </c>
      <c r="L20" s="24">
        <f t="shared" si="11"/>
        <v>9513.1133333333346</v>
      </c>
      <c r="M20" s="24">
        <f t="shared" si="3"/>
        <v>9513.11</v>
      </c>
      <c r="N20" s="24">
        <f t="shared" si="4"/>
        <v>9513.11</v>
      </c>
      <c r="O20" s="32">
        <f t="shared" si="7"/>
        <v>9118</v>
      </c>
      <c r="P20" s="32">
        <f t="shared" si="8"/>
        <v>9573.9</v>
      </c>
      <c r="Q20" s="32">
        <f t="shared" si="9"/>
        <v>9847.44</v>
      </c>
    </row>
    <row r="21" spans="1:19" s="25" customFormat="1" ht="35.25" customHeight="1" x14ac:dyDescent="0.25">
      <c r="A21" s="35">
        <v>9</v>
      </c>
      <c r="B21" s="1" t="s">
        <v>42</v>
      </c>
      <c r="C21" s="34" t="s">
        <v>21</v>
      </c>
      <c r="D21" s="26">
        <v>1</v>
      </c>
      <c r="E21" s="59">
        <v>63400</v>
      </c>
      <c r="F21" s="60">
        <v>66570</v>
      </c>
      <c r="G21" s="61">
        <v>68472</v>
      </c>
      <c r="H21" s="22">
        <f t="shared" si="0"/>
        <v>66147.333333333328</v>
      </c>
      <c r="I21" s="23">
        <f t="shared" si="1"/>
        <v>2562.2804946635592</v>
      </c>
      <c r="J21" s="23">
        <f t="shared" si="2"/>
        <v>3.8735960552658599</v>
      </c>
      <c r="K21" s="24">
        <f t="shared" si="10"/>
        <v>66147.333333333328</v>
      </c>
      <c r="L21" s="24">
        <f t="shared" si="11"/>
        <v>66147.333333333328</v>
      </c>
      <c r="M21" s="24">
        <f t="shared" si="3"/>
        <v>66147.33</v>
      </c>
      <c r="N21" s="24">
        <f t="shared" si="4"/>
        <v>66147.33</v>
      </c>
      <c r="O21" s="32">
        <f t="shared" si="7"/>
        <v>63400</v>
      </c>
      <c r="P21" s="32">
        <f t="shared" si="8"/>
        <v>66570</v>
      </c>
      <c r="Q21" s="32">
        <f t="shared" si="9"/>
        <v>68472</v>
      </c>
    </row>
    <row r="22" spans="1:19" s="25" customFormat="1" ht="49.5" customHeight="1" x14ac:dyDescent="0.25">
      <c r="A22" s="35">
        <v>10</v>
      </c>
      <c r="B22" s="1" t="s">
        <v>43</v>
      </c>
      <c r="C22" s="34" t="s">
        <v>21</v>
      </c>
      <c r="D22" s="26">
        <v>2</v>
      </c>
      <c r="E22" s="59">
        <v>6250</v>
      </c>
      <c r="F22" s="60">
        <v>6562.5</v>
      </c>
      <c r="G22" s="61">
        <v>6750</v>
      </c>
      <c r="H22" s="22">
        <f t="shared" si="0"/>
        <v>6520.833333333333</v>
      </c>
      <c r="I22" s="23">
        <f t="shared" si="1"/>
        <v>252.59074277046128</v>
      </c>
      <c r="J22" s="23">
        <f t="shared" si="2"/>
        <v>3.8735960552658599</v>
      </c>
      <c r="K22" s="24">
        <f t="shared" si="10"/>
        <v>13041.666666666666</v>
      </c>
      <c r="L22" s="24">
        <f t="shared" si="11"/>
        <v>6520.833333333333</v>
      </c>
      <c r="M22" s="24">
        <f t="shared" si="3"/>
        <v>6520.83</v>
      </c>
      <c r="N22" s="24">
        <f t="shared" si="4"/>
        <v>13041.66</v>
      </c>
      <c r="O22" s="32">
        <f t="shared" si="7"/>
        <v>12500</v>
      </c>
      <c r="P22" s="32">
        <f t="shared" si="8"/>
        <v>13125</v>
      </c>
      <c r="Q22" s="32">
        <f t="shared" si="9"/>
        <v>13500</v>
      </c>
    </row>
    <row r="23" spans="1:19" s="25" customFormat="1" ht="39" customHeight="1" x14ac:dyDescent="0.25">
      <c r="A23" s="35">
        <v>11</v>
      </c>
      <c r="B23" s="1" t="s">
        <v>44</v>
      </c>
      <c r="C23" s="34" t="s">
        <v>21</v>
      </c>
      <c r="D23" s="26">
        <v>4</v>
      </c>
      <c r="E23" s="59">
        <v>11456</v>
      </c>
      <c r="F23" s="60">
        <v>12028.8</v>
      </c>
      <c r="G23" s="61">
        <v>12372.48</v>
      </c>
      <c r="H23" s="22">
        <f t="shared" si="0"/>
        <v>11952.426666666666</v>
      </c>
      <c r="I23" s="23">
        <f t="shared" si="1"/>
        <v>462.98872786854446</v>
      </c>
      <c r="J23" s="23">
        <f t="shared" si="2"/>
        <v>3.8735960552658577</v>
      </c>
      <c r="K23" s="24">
        <f t="shared" si="10"/>
        <v>47809.706666666665</v>
      </c>
      <c r="L23" s="24">
        <f t="shared" si="11"/>
        <v>11952.426666666666</v>
      </c>
      <c r="M23" s="24">
        <f t="shared" si="3"/>
        <v>11952.43</v>
      </c>
      <c r="N23" s="24">
        <f t="shared" si="4"/>
        <v>47809.72</v>
      </c>
      <c r="O23" s="32">
        <f t="shared" si="7"/>
        <v>45824</v>
      </c>
      <c r="P23" s="32">
        <f t="shared" si="8"/>
        <v>48115.199999999997</v>
      </c>
      <c r="Q23" s="32">
        <f t="shared" si="9"/>
        <v>49489.919999999998</v>
      </c>
    </row>
    <row r="24" spans="1:19" s="27" customFormat="1" ht="27" customHeight="1" x14ac:dyDescent="0.25">
      <c r="A24" s="35">
        <v>12</v>
      </c>
      <c r="B24" s="1" t="s">
        <v>45</v>
      </c>
      <c r="C24" s="34" t="s">
        <v>21</v>
      </c>
      <c r="D24" s="26">
        <v>4</v>
      </c>
      <c r="E24" s="59">
        <v>1900</v>
      </c>
      <c r="F24" s="60">
        <v>1995</v>
      </c>
      <c r="G24" s="61">
        <v>2052</v>
      </c>
      <c r="H24" s="22">
        <f t="shared" si="0"/>
        <v>1982.3333333333333</v>
      </c>
      <c r="I24" s="23">
        <f t="shared" si="1"/>
        <v>76.787585802220235</v>
      </c>
      <c r="J24" s="23">
        <f t="shared" si="2"/>
        <v>3.8735960552658608</v>
      </c>
      <c r="K24" s="24">
        <f t="shared" si="10"/>
        <v>7929.333333333333</v>
      </c>
      <c r="L24" s="24">
        <f t="shared" si="11"/>
        <v>1982.3333333333333</v>
      </c>
      <c r="M24" s="24">
        <f t="shared" si="3"/>
        <v>1982.33</v>
      </c>
      <c r="N24" s="24">
        <f t="shared" si="4"/>
        <v>7929.32</v>
      </c>
      <c r="O24" s="32">
        <f t="shared" si="7"/>
        <v>7600</v>
      </c>
      <c r="P24" s="32">
        <f t="shared" si="8"/>
        <v>7980</v>
      </c>
      <c r="Q24" s="32">
        <f t="shared" si="9"/>
        <v>8208</v>
      </c>
    </row>
    <row r="25" spans="1:19" s="27" customFormat="1" ht="30" customHeight="1" x14ac:dyDescent="0.25">
      <c r="A25" s="35">
        <v>13</v>
      </c>
      <c r="B25" s="1" t="s">
        <v>46</v>
      </c>
      <c r="C25" s="34" t="s">
        <v>21</v>
      </c>
      <c r="D25" s="26">
        <v>4</v>
      </c>
      <c r="E25" s="59">
        <v>310</v>
      </c>
      <c r="F25" s="60">
        <v>325.5</v>
      </c>
      <c r="G25" s="61">
        <v>334.8</v>
      </c>
      <c r="H25" s="22">
        <f t="shared" si="0"/>
        <v>323.43333333333334</v>
      </c>
      <c r="I25" s="23">
        <f t="shared" si="1"/>
        <v>12.528500841414884</v>
      </c>
      <c r="J25" s="23">
        <f t="shared" si="2"/>
        <v>3.8735960552658613</v>
      </c>
      <c r="K25" s="24">
        <f t="shared" si="10"/>
        <v>1293.7333333333333</v>
      </c>
      <c r="L25" s="24">
        <f t="shared" si="11"/>
        <v>323.43333333333334</v>
      </c>
      <c r="M25" s="24">
        <f t="shared" si="3"/>
        <v>323.43</v>
      </c>
      <c r="N25" s="24">
        <f t="shared" si="4"/>
        <v>1293.72</v>
      </c>
      <c r="O25" s="32">
        <f t="shared" si="7"/>
        <v>1240</v>
      </c>
      <c r="P25" s="32">
        <f t="shared" si="8"/>
        <v>1302</v>
      </c>
      <c r="Q25" s="32">
        <f t="shared" si="9"/>
        <v>1339.2</v>
      </c>
    </row>
    <row r="26" spans="1:19" s="27" customFormat="1" ht="30" customHeight="1" x14ac:dyDescent="0.25">
      <c r="A26" s="35">
        <v>14</v>
      </c>
      <c r="B26" s="1" t="s">
        <v>47</v>
      </c>
      <c r="C26" s="34" t="s">
        <v>21</v>
      </c>
      <c r="D26" s="28">
        <v>1</v>
      </c>
      <c r="E26" s="59">
        <v>986</v>
      </c>
      <c r="F26" s="60">
        <v>1035.3</v>
      </c>
      <c r="G26" s="61">
        <v>1064.8800000000001</v>
      </c>
      <c r="H26" s="22">
        <f t="shared" si="0"/>
        <v>1028.7266666666667</v>
      </c>
      <c r="I26" s="23">
        <f t="shared" si="1"/>
        <v>39.848715579468021</v>
      </c>
      <c r="J26" s="23">
        <f t="shared" si="2"/>
        <v>3.8735960552658648</v>
      </c>
      <c r="K26" s="24">
        <f t="shared" si="10"/>
        <v>1028.7266666666667</v>
      </c>
      <c r="L26" s="24">
        <f t="shared" si="11"/>
        <v>1028.7266666666667</v>
      </c>
      <c r="M26" s="24">
        <f t="shared" si="3"/>
        <v>1028.73</v>
      </c>
      <c r="N26" s="24">
        <f t="shared" si="4"/>
        <v>1028.73</v>
      </c>
      <c r="O26" s="32">
        <f t="shared" si="7"/>
        <v>986</v>
      </c>
      <c r="P26" s="32">
        <f t="shared" si="8"/>
        <v>1035.3</v>
      </c>
      <c r="Q26" s="32">
        <f t="shared" si="9"/>
        <v>1064.8800000000001</v>
      </c>
    </row>
    <row r="27" spans="1:19" s="27" customFormat="1" ht="43.5" customHeight="1" x14ac:dyDescent="0.25">
      <c r="A27" s="35">
        <v>15</v>
      </c>
      <c r="B27" s="1" t="s">
        <v>48</v>
      </c>
      <c r="C27" s="34" t="s">
        <v>21</v>
      </c>
      <c r="D27" s="29">
        <v>1</v>
      </c>
      <c r="E27" s="59">
        <v>1440</v>
      </c>
      <c r="F27" s="60">
        <v>1512</v>
      </c>
      <c r="G27" s="61">
        <v>1555.2</v>
      </c>
      <c r="H27" s="22">
        <f t="shared" si="0"/>
        <v>1502.3999999999999</v>
      </c>
      <c r="I27" s="23">
        <f t="shared" si="1"/>
        <v>58.196907134314294</v>
      </c>
      <c r="J27" s="23">
        <f t="shared" si="2"/>
        <v>3.8735960552658613</v>
      </c>
      <c r="K27" s="24">
        <f t="shared" ref="K27:K30" si="12">D27*SUM(E27:G27)/COLUMNS(E27:G27)</f>
        <v>1502.3999999999999</v>
      </c>
      <c r="L27" s="24">
        <f t="shared" si="11"/>
        <v>1502.3999999999999</v>
      </c>
      <c r="M27" s="24">
        <f t="shared" ref="M27:M30" si="13">ROUND(L27,2)</f>
        <v>1502.4</v>
      </c>
      <c r="N27" s="24">
        <f t="shared" ref="N27:N30" si="14">M27*D27</f>
        <v>1502.4</v>
      </c>
      <c r="O27" s="32">
        <f t="shared" si="7"/>
        <v>1440</v>
      </c>
      <c r="P27" s="32">
        <f t="shared" si="8"/>
        <v>1512</v>
      </c>
      <c r="Q27" s="32">
        <f t="shared" si="9"/>
        <v>1555.2</v>
      </c>
    </row>
    <row r="28" spans="1:19" s="27" customFormat="1" ht="31.5" customHeight="1" x14ac:dyDescent="0.25">
      <c r="A28" s="35">
        <v>16</v>
      </c>
      <c r="B28" s="1" t="s">
        <v>49</v>
      </c>
      <c r="C28" s="34" t="s">
        <v>21</v>
      </c>
      <c r="D28" s="26">
        <v>1</v>
      </c>
      <c r="E28" s="59">
        <v>780</v>
      </c>
      <c r="F28" s="60">
        <v>819</v>
      </c>
      <c r="G28" s="61">
        <v>842.4</v>
      </c>
      <c r="H28" s="22">
        <f t="shared" si="0"/>
        <v>813.80000000000007</v>
      </c>
      <c r="I28" s="23">
        <f t="shared" si="1"/>
        <v>31.523324697753555</v>
      </c>
      <c r="J28" s="23">
        <f t="shared" si="2"/>
        <v>3.8735960552658577</v>
      </c>
      <c r="K28" s="24">
        <f t="shared" si="12"/>
        <v>813.80000000000007</v>
      </c>
      <c r="L28" s="24">
        <f t="shared" si="11"/>
        <v>813.80000000000007</v>
      </c>
      <c r="M28" s="24">
        <f t="shared" si="13"/>
        <v>813.8</v>
      </c>
      <c r="N28" s="24">
        <f t="shared" si="14"/>
        <v>813.8</v>
      </c>
      <c r="O28" s="32">
        <f t="shared" si="7"/>
        <v>780</v>
      </c>
      <c r="P28" s="32">
        <f t="shared" si="8"/>
        <v>819</v>
      </c>
      <c r="Q28" s="32">
        <f t="shared" si="9"/>
        <v>842.4</v>
      </c>
    </row>
    <row r="29" spans="1:19" s="27" customFormat="1" ht="29.25" customHeight="1" x14ac:dyDescent="0.25">
      <c r="A29" s="35">
        <v>17</v>
      </c>
      <c r="B29" s="1" t="s">
        <v>50</v>
      </c>
      <c r="C29" s="34" t="s">
        <v>21</v>
      </c>
      <c r="D29" s="26">
        <v>4</v>
      </c>
      <c r="E29" s="59">
        <v>760</v>
      </c>
      <c r="F29" s="60">
        <v>798</v>
      </c>
      <c r="G29" s="61">
        <v>820.8</v>
      </c>
      <c r="H29" s="22">
        <f t="shared" si="0"/>
        <v>792.93333333333339</v>
      </c>
      <c r="I29" s="23">
        <f t="shared" si="1"/>
        <v>30.715034320888073</v>
      </c>
      <c r="J29" s="23">
        <f t="shared" si="2"/>
        <v>3.8735960552658573</v>
      </c>
      <c r="K29" s="24">
        <f t="shared" si="12"/>
        <v>3171.7333333333336</v>
      </c>
      <c r="L29" s="24">
        <f t="shared" si="11"/>
        <v>792.93333333333339</v>
      </c>
      <c r="M29" s="24">
        <f t="shared" si="13"/>
        <v>792.93</v>
      </c>
      <c r="N29" s="24">
        <f t="shared" si="14"/>
        <v>3171.72</v>
      </c>
      <c r="O29" s="32">
        <f t="shared" si="7"/>
        <v>3040</v>
      </c>
      <c r="P29" s="32">
        <f t="shared" si="8"/>
        <v>3192</v>
      </c>
      <c r="Q29" s="32">
        <f t="shared" si="9"/>
        <v>3283.2</v>
      </c>
    </row>
    <row r="30" spans="1:19" s="27" customFormat="1" ht="32.25" customHeight="1" x14ac:dyDescent="0.25">
      <c r="A30" s="35">
        <v>18</v>
      </c>
      <c r="B30" s="1" t="s">
        <v>51</v>
      </c>
      <c r="C30" s="34" t="s">
        <v>21</v>
      </c>
      <c r="D30" s="26">
        <v>1</v>
      </c>
      <c r="E30" s="59">
        <v>275400</v>
      </c>
      <c r="F30" s="60">
        <v>289170</v>
      </c>
      <c r="G30" s="61">
        <v>297432</v>
      </c>
      <c r="H30" s="22">
        <f t="shared" si="0"/>
        <v>287334</v>
      </c>
      <c r="I30" s="23">
        <f t="shared" si="1"/>
        <v>11130.158489437605</v>
      </c>
      <c r="J30" s="23">
        <f t="shared" si="2"/>
        <v>3.873596055265859</v>
      </c>
      <c r="K30" s="24">
        <f t="shared" si="12"/>
        <v>287334</v>
      </c>
      <c r="L30" s="24">
        <f t="shared" si="11"/>
        <v>287334</v>
      </c>
      <c r="M30" s="24">
        <f t="shared" si="13"/>
        <v>287334</v>
      </c>
      <c r="N30" s="24">
        <f t="shared" si="14"/>
        <v>287334</v>
      </c>
      <c r="O30" s="32">
        <f t="shared" si="7"/>
        <v>275400</v>
      </c>
      <c r="P30" s="32">
        <f t="shared" si="8"/>
        <v>289170</v>
      </c>
      <c r="Q30" s="32">
        <f t="shared" si="9"/>
        <v>297432</v>
      </c>
    </row>
    <row r="31" spans="1:19" x14ac:dyDescent="0.25">
      <c r="A31" s="36"/>
      <c r="B31" s="37" t="s">
        <v>9</v>
      </c>
      <c r="C31" s="36"/>
      <c r="D31" s="36"/>
      <c r="E31" s="33">
        <f ca="1">SUMPRODUCT(E13:E3238,D13:D3238)</f>
        <v>19727622</v>
      </c>
      <c r="F31" s="33"/>
      <c r="G31" s="33">
        <f>SUM(G13:G30)</f>
        <v>444661.12</v>
      </c>
      <c r="H31" s="24">
        <f t="shared" ref="H31" ca="1" si="15">AVERAGE(E31:G31)</f>
        <v>20390090.110000011</v>
      </c>
      <c r="I31" s="38">
        <f t="shared" ref="I31" ca="1" si="16">SQRT(VAR(E31:G31))</f>
        <v>582902.89575219993</v>
      </c>
      <c r="J31" s="39">
        <f t="shared" ref="J31" ca="1" si="17">I31/H31*100</f>
        <v>2.8587558593785913</v>
      </c>
      <c r="K31" s="24"/>
      <c r="L31" s="24"/>
      <c r="M31" s="24"/>
      <c r="N31" s="24">
        <f>SUM(N11:N30)</f>
        <v>747198.86</v>
      </c>
      <c r="O31" s="32">
        <f>SUM(O11:O30)</f>
        <v>715452</v>
      </c>
      <c r="P31" s="32">
        <f>SUM(P11:P30)</f>
        <v>753704.60000000009</v>
      </c>
      <c r="Q31" s="32">
        <f>SUM(Q11:Q30)</f>
        <v>772439.3600000001</v>
      </c>
      <c r="S31" s="58"/>
    </row>
    <row r="32" spans="1:19" x14ac:dyDescent="0.25">
      <c r="A32" s="40"/>
      <c r="B32" s="41"/>
      <c r="C32" s="42"/>
      <c r="D32" s="42"/>
      <c r="E32" s="30"/>
      <c r="F32" s="30"/>
      <c r="G32" s="30"/>
      <c r="H32" s="30"/>
      <c r="I32" s="31"/>
      <c r="J32" s="31"/>
      <c r="K32" s="32"/>
      <c r="L32" s="43"/>
      <c r="M32" s="32"/>
      <c r="N32" s="32"/>
      <c r="O32" s="32"/>
      <c r="P32" s="32"/>
      <c r="Q32" s="32"/>
    </row>
    <row r="33" spans="1:17" x14ac:dyDescent="0.25">
      <c r="A33" s="27"/>
      <c r="B33" s="44" t="s">
        <v>17</v>
      </c>
      <c r="C33" s="44"/>
      <c r="D33" s="44"/>
      <c r="E33" s="45"/>
      <c r="F33" s="45"/>
      <c r="G33" s="44"/>
      <c r="H33" s="46">
        <f ca="1">I31</f>
        <v>582902.89575219993</v>
      </c>
      <c r="I33" s="45" t="s">
        <v>16</v>
      </c>
      <c r="J33" s="44" t="s">
        <v>18</v>
      </c>
      <c r="K33" s="44"/>
      <c r="L33" s="47"/>
      <c r="M33" s="48"/>
      <c r="N33" s="49">
        <f ca="1">J31/100</f>
        <v>2.8587558593785912E-2</v>
      </c>
      <c r="O33" s="49"/>
      <c r="P33" s="49"/>
      <c r="Q33" s="49"/>
    </row>
    <row r="34" spans="1:17" x14ac:dyDescent="0.25">
      <c r="A34" s="27"/>
      <c r="B34" s="44" t="s">
        <v>20</v>
      </c>
      <c r="C34" s="50"/>
      <c r="D34" s="50"/>
      <c r="E34" s="51"/>
      <c r="F34" s="51"/>
      <c r="G34" s="50"/>
      <c r="H34" s="50"/>
      <c r="I34" s="50"/>
      <c r="J34" s="50"/>
      <c r="K34" s="50"/>
      <c r="L34" s="47"/>
      <c r="M34" s="48"/>
      <c r="N34" s="48"/>
      <c r="O34" s="48"/>
      <c r="P34" s="48"/>
      <c r="Q34" s="48"/>
    </row>
    <row r="35" spans="1:17" x14ac:dyDescent="0.25">
      <c r="A35" s="52"/>
      <c r="B35" s="44" t="s">
        <v>19</v>
      </c>
      <c r="C35" s="50"/>
      <c r="D35" s="50"/>
      <c r="E35" s="51"/>
      <c r="F35" s="51"/>
      <c r="G35" s="50"/>
      <c r="H35" s="50"/>
      <c r="I35" s="50"/>
      <c r="J35" s="50"/>
      <c r="K35" s="50"/>
      <c r="L35" s="47"/>
      <c r="M35" s="48"/>
      <c r="N35" s="48"/>
      <c r="O35" s="48"/>
      <c r="P35" s="48"/>
      <c r="Q35" s="48"/>
    </row>
    <row r="36" spans="1:17" x14ac:dyDescent="0.25">
      <c r="A36" s="52"/>
      <c r="B36" s="53"/>
      <c r="C36" s="53"/>
      <c r="D36" s="53"/>
      <c r="E36" s="54"/>
      <c r="F36" s="54"/>
      <c r="G36" s="53"/>
      <c r="H36" s="53"/>
      <c r="I36" s="53"/>
      <c r="J36" s="53"/>
      <c r="K36" s="53"/>
      <c r="L36" s="43"/>
      <c r="M36" s="32"/>
      <c r="N36" s="32"/>
      <c r="O36" s="32"/>
      <c r="P36" s="32"/>
      <c r="Q36" s="32"/>
    </row>
  </sheetData>
  <mergeCells count="17">
    <mergeCell ref="E4:K4"/>
    <mergeCell ref="A5:D5"/>
    <mergeCell ref="E5:K5"/>
    <mergeCell ref="I1:L1"/>
    <mergeCell ref="D2:J2"/>
    <mergeCell ref="A12:N12"/>
    <mergeCell ref="A3:D3"/>
    <mergeCell ref="E3:K3"/>
    <mergeCell ref="A8:A9"/>
    <mergeCell ref="K8:N8"/>
    <mergeCell ref="B8:B9"/>
    <mergeCell ref="C8:C9"/>
    <mergeCell ref="D8:D9"/>
    <mergeCell ref="E8:G8"/>
    <mergeCell ref="H8:J8"/>
    <mergeCell ref="A7:N7"/>
    <mergeCell ref="A4:D4"/>
  </mergeCells>
  <conditionalFormatting sqref="J31">
    <cfRule type="cellIs" dxfId="0" priority="1" operator="greaterThan">
      <formula>33</formula>
    </cfRule>
  </conditionalFormatting>
  <pageMargins left="0" right="0" top="0.55118110236220474" bottom="0" header="0" footer="0"/>
  <pageSetup paperSize="9" scale="70" fitToHeight="2" orientation="landscape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2021-07-02T10:19:44Z</dcterms:modified>
</cp:coreProperties>
</file>