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2020\Приобретение электрических товаров 2020г\"/>
    </mc:Choice>
  </mc:AlternateContent>
  <bookViews>
    <workbookView xWindow="0" yWindow="0" windowWidth="28800" windowHeight="12300"/>
  </bookViews>
  <sheets>
    <sheet name="Расчет цены (2)" sheetId="3" r:id="rId1"/>
  </sheets>
  <calcPr calcId="162913" iterate="1"/>
</workbook>
</file>

<file path=xl/calcChain.xml><?xml version="1.0" encoding="utf-8"?>
<calcChain xmlns="http://schemas.openxmlformats.org/spreadsheetml/2006/main">
  <c r="R57" i="3" l="1"/>
  <c r="O12" i="3"/>
  <c r="P12" i="3" s="1"/>
  <c r="Q12" i="3" s="1"/>
  <c r="R12" i="3" s="1"/>
  <c r="M12" i="3"/>
  <c r="N12" i="3" s="1"/>
  <c r="L12" i="3"/>
  <c r="L56" i="3"/>
  <c r="M56" i="3"/>
  <c r="N56" i="3"/>
  <c r="O56" i="3"/>
  <c r="P56" i="3" s="1"/>
  <c r="Q56" i="3" s="1"/>
  <c r="R56" i="3" s="1"/>
  <c r="L55" i="3"/>
  <c r="M55" i="3"/>
  <c r="N55" i="3"/>
  <c r="O55" i="3"/>
  <c r="P55" i="3" s="1"/>
  <c r="Q55" i="3" s="1"/>
  <c r="R55" i="3" s="1"/>
  <c r="L54" i="3"/>
  <c r="M54" i="3"/>
  <c r="N54" i="3" s="1"/>
  <c r="O54" i="3"/>
  <c r="P54" i="3" s="1"/>
  <c r="Q54" i="3" s="1"/>
  <c r="R54" i="3" s="1"/>
  <c r="L53" i="3"/>
  <c r="M53" i="3"/>
  <c r="N53" i="3"/>
  <c r="O53" i="3"/>
  <c r="P53" i="3" s="1"/>
  <c r="Q53" i="3" s="1"/>
  <c r="R53" i="3" s="1"/>
  <c r="L52" i="3"/>
  <c r="M52" i="3"/>
  <c r="N52" i="3" s="1"/>
  <c r="O52" i="3"/>
  <c r="P52" i="3"/>
  <c r="Q52" i="3" s="1"/>
  <c r="R52" i="3" s="1"/>
  <c r="L51" i="3"/>
  <c r="M51" i="3"/>
  <c r="N51" i="3" s="1"/>
  <c r="O51" i="3"/>
  <c r="P51" i="3" s="1"/>
  <c r="Q51" i="3" s="1"/>
  <c r="R51" i="3" s="1"/>
  <c r="L50" i="3"/>
  <c r="M50" i="3"/>
  <c r="N50" i="3" s="1"/>
  <c r="O50" i="3"/>
  <c r="P50" i="3" s="1"/>
  <c r="Q50" i="3" s="1"/>
  <c r="R50" i="3" s="1"/>
  <c r="L49" i="3"/>
  <c r="M49" i="3"/>
  <c r="N49" i="3" s="1"/>
  <c r="O49" i="3"/>
  <c r="P49" i="3" s="1"/>
  <c r="Q49" i="3" s="1"/>
  <c r="R49" i="3" s="1"/>
  <c r="L48" i="3"/>
  <c r="M48" i="3"/>
  <c r="N48" i="3" s="1"/>
  <c r="O48" i="3"/>
  <c r="P48" i="3" s="1"/>
  <c r="Q48" i="3" s="1"/>
  <c r="R48" i="3" s="1"/>
  <c r="L47" i="3"/>
  <c r="M47" i="3"/>
  <c r="N47" i="3"/>
  <c r="O47" i="3"/>
  <c r="P47" i="3" s="1"/>
  <c r="Q47" i="3" s="1"/>
  <c r="R47" i="3" s="1"/>
  <c r="L46" i="3"/>
  <c r="M46" i="3"/>
  <c r="N46" i="3" s="1"/>
  <c r="O46" i="3"/>
  <c r="P46" i="3" s="1"/>
  <c r="Q46" i="3" s="1"/>
  <c r="R46" i="3" s="1"/>
  <c r="L45" i="3"/>
  <c r="M45" i="3"/>
  <c r="N45" i="3" s="1"/>
  <c r="O45" i="3"/>
  <c r="P45" i="3" s="1"/>
  <c r="Q45" i="3" s="1"/>
  <c r="R45" i="3" s="1"/>
  <c r="L44" i="3"/>
  <c r="M44" i="3"/>
  <c r="N44" i="3" s="1"/>
  <c r="O44" i="3"/>
  <c r="P44" i="3" s="1"/>
  <c r="Q44" i="3" s="1"/>
  <c r="R44" i="3" s="1"/>
  <c r="L43" i="3"/>
  <c r="M43" i="3"/>
  <c r="N43" i="3" s="1"/>
  <c r="O43" i="3"/>
  <c r="P43" i="3" s="1"/>
  <c r="Q43" i="3" s="1"/>
  <c r="R43" i="3" s="1"/>
  <c r="L42" i="3"/>
  <c r="M42" i="3"/>
  <c r="N42" i="3" s="1"/>
  <c r="O42" i="3"/>
  <c r="P42" i="3" s="1"/>
  <c r="Q42" i="3" s="1"/>
  <c r="R42" i="3" s="1"/>
  <c r="L41" i="3"/>
  <c r="M41" i="3"/>
  <c r="N41" i="3" s="1"/>
  <c r="O41" i="3"/>
  <c r="P41" i="3" s="1"/>
  <c r="Q41" i="3" s="1"/>
  <c r="R41" i="3" s="1"/>
  <c r="L40" i="3"/>
  <c r="M40" i="3"/>
  <c r="N40" i="3" s="1"/>
  <c r="O40" i="3"/>
  <c r="P40" i="3" s="1"/>
  <c r="Q40" i="3" s="1"/>
  <c r="R40" i="3" s="1"/>
  <c r="L39" i="3"/>
  <c r="M39" i="3"/>
  <c r="N39" i="3" s="1"/>
  <c r="O39" i="3"/>
  <c r="P39" i="3"/>
  <c r="Q39" i="3" s="1"/>
  <c r="R39" i="3" s="1"/>
  <c r="L38" i="3"/>
  <c r="M38" i="3"/>
  <c r="N38" i="3" s="1"/>
  <c r="O38" i="3"/>
  <c r="P38" i="3" s="1"/>
  <c r="Q38" i="3" s="1"/>
  <c r="R38" i="3" s="1"/>
  <c r="L37" i="3"/>
  <c r="M37" i="3"/>
  <c r="N37" i="3" s="1"/>
  <c r="O37" i="3"/>
  <c r="P37" i="3" s="1"/>
  <c r="Q37" i="3" s="1"/>
  <c r="R37" i="3" s="1"/>
  <c r="L36" i="3"/>
  <c r="M36" i="3"/>
  <c r="N36" i="3" s="1"/>
  <c r="O36" i="3"/>
  <c r="P36" i="3" s="1"/>
  <c r="Q36" i="3" s="1"/>
  <c r="R36" i="3" s="1"/>
  <c r="L15" i="3"/>
  <c r="M15" i="3"/>
  <c r="N15" i="3" s="1"/>
  <c r="O15" i="3"/>
  <c r="P15" i="3" s="1"/>
  <c r="Q15" i="3" s="1"/>
  <c r="R15" i="3" s="1"/>
  <c r="L14" i="3"/>
  <c r="M14" i="3"/>
  <c r="N14" i="3" s="1"/>
  <c r="O14" i="3"/>
  <c r="P14" i="3" s="1"/>
  <c r="Q14" i="3" s="1"/>
  <c r="R14" i="3" s="1"/>
  <c r="D11" i="3"/>
  <c r="D10" i="3"/>
  <c r="D9" i="3"/>
  <c r="D8" i="3"/>
  <c r="O35" i="3" l="1"/>
  <c r="P35" i="3" s="1"/>
  <c r="Q35" i="3" s="1"/>
  <c r="R35" i="3" s="1"/>
  <c r="M35" i="3"/>
  <c r="L35" i="3"/>
  <c r="O34" i="3"/>
  <c r="P34" i="3" s="1"/>
  <c r="Q34" i="3" s="1"/>
  <c r="R34" i="3" s="1"/>
  <c r="M34" i="3"/>
  <c r="L34" i="3"/>
  <c r="O33" i="3"/>
  <c r="P33" i="3" s="1"/>
  <c r="Q33" i="3" s="1"/>
  <c r="R33" i="3" s="1"/>
  <c r="M33" i="3"/>
  <c r="L33" i="3"/>
  <c r="O32" i="3"/>
  <c r="P32" i="3" s="1"/>
  <c r="Q32" i="3" s="1"/>
  <c r="R32" i="3" s="1"/>
  <c r="M32" i="3"/>
  <c r="L32" i="3"/>
  <c r="O31" i="3"/>
  <c r="P31" i="3" s="1"/>
  <c r="Q31" i="3" s="1"/>
  <c r="R31" i="3" s="1"/>
  <c r="M31" i="3"/>
  <c r="L31" i="3"/>
  <c r="O30" i="3"/>
  <c r="P30" i="3" s="1"/>
  <c r="Q30" i="3" s="1"/>
  <c r="R30" i="3" s="1"/>
  <c r="M30" i="3"/>
  <c r="L30" i="3"/>
  <c r="O29" i="3"/>
  <c r="P29" i="3" s="1"/>
  <c r="Q29" i="3" s="1"/>
  <c r="R29" i="3" s="1"/>
  <c r="M29" i="3"/>
  <c r="L29" i="3"/>
  <c r="O28" i="3"/>
  <c r="P28" i="3" s="1"/>
  <c r="Q28" i="3" s="1"/>
  <c r="R28" i="3" s="1"/>
  <c r="M28" i="3"/>
  <c r="L28" i="3"/>
  <c r="O27" i="3"/>
  <c r="P27" i="3" s="1"/>
  <c r="Q27" i="3" s="1"/>
  <c r="R27" i="3" s="1"/>
  <c r="M27" i="3"/>
  <c r="L27" i="3"/>
  <c r="O26" i="3"/>
  <c r="P26" i="3" s="1"/>
  <c r="Q26" i="3" s="1"/>
  <c r="R26" i="3" s="1"/>
  <c r="M26" i="3"/>
  <c r="L26" i="3"/>
  <c r="O25" i="3"/>
  <c r="P25" i="3" s="1"/>
  <c r="Q25" i="3" s="1"/>
  <c r="R25" i="3" s="1"/>
  <c r="M25" i="3"/>
  <c r="L25" i="3"/>
  <c r="O24" i="3"/>
  <c r="P24" i="3" s="1"/>
  <c r="Q24" i="3" s="1"/>
  <c r="R24" i="3" s="1"/>
  <c r="M24" i="3"/>
  <c r="L24" i="3"/>
  <c r="O23" i="3"/>
  <c r="P23" i="3" s="1"/>
  <c r="Q23" i="3" s="1"/>
  <c r="R23" i="3" s="1"/>
  <c r="M23" i="3"/>
  <c r="L23" i="3"/>
  <c r="O22" i="3"/>
  <c r="P22" i="3" s="1"/>
  <c r="Q22" i="3" s="1"/>
  <c r="R22" i="3" s="1"/>
  <c r="M22" i="3"/>
  <c r="L22" i="3"/>
  <c r="O21" i="3"/>
  <c r="P21" i="3" s="1"/>
  <c r="Q21" i="3" s="1"/>
  <c r="R21" i="3" s="1"/>
  <c r="M21" i="3"/>
  <c r="L21" i="3"/>
  <c r="O20" i="3"/>
  <c r="P20" i="3" s="1"/>
  <c r="Q20" i="3" s="1"/>
  <c r="R20" i="3" s="1"/>
  <c r="M20" i="3"/>
  <c r="L20" i="3"/>
  <c r="O18" i="3"/>
  <c r="P18" i="3" s="1"/>
  <c r="Q18" i="3" s="1"/>
  <c r="R18" i="3" s="1"/>
  <c r="M18" i="3"/>
  <c r="L18" i="3"/>
  <c r="O17" i="3"/>
  <c r="P17" i="3" s="1"/>
  <c r="Q17" i="3" s="1"/>
  <c r="R17" i="3" s="1"/>
  <c r="M17" i="3"/>
  <c r="L17" i="3"/>
  <c r="O16" i="3"/>
  <c r="P16" i="3" s="1"/>
  <c r="Q16" i="3" s="1"/>
  <c r="R16" i="3" s="1"/>
  <c r="M16" i="3"/>
  <c r="L16" i="3"/>
  <c r="O13" i="3"/>
  <c r="P13" i="3" s="1"/>
  <c r="Q13" i="3" s="1"/>
  <c r="R13" i="3" s="1"/>
  <c r="M13" i="3"/>
  <c r="L13" i="3"/>
  <c r="O11" i="3"/>
  <c r="P11" i="3" s="1"/>
  <c r="Q11" i="3" s="1"/>
  <c r="R11" i="3" s="1"/>
  <c r="M11" i="3"/>
  <c r="L11" i="3"/>
  <c r="O10" i="3"/>
  <c r="P10" i="3" s="1"/>
  <c r="Q10" i="3" s="1"/>
  <c r="R10" i="3" s="1"/>
  <c r="M10" i="3"/>
  <c r="L10" i="3"/>
  <c r="O9" i="3"/>
  <c r="P9" i="3" s="1"/>
  <c r="Q9" i="3" s="1"/>
  <c r="R9" i="3" s="1"/>
  <c r="M9" i="3"/>
  <c r="L9" i="3"/>
  <c r="O8" i="3"/>
  <c r="P8" i="3" s="1"/>
  <c r="Q8" i="3" s="1"/>
  <c r="R8" i="3" s="1"/>
  <c r="M8" i="3"/>
  <c r="L8" i="3"/>
  <c r="O7" i="3"/>
  <c r="P7" i="3" s="1"/>
  <c r="Q7" i="3" s="1"/>
  <c r="R7" i="3" s="1"/>
  <c r="M7" i="3"/>
  <c r="L7" i="3"/>
  <c r="N27" i="3" l="1"/>
  <c r="N35" i="3"/>
  <c r="N8" i="3"/>
  <c r="N10" i="3"/>
  <c r="N30" i="3"/>
  <c r="N29" i="3"/>
  <c r="N26" i="3"/>
  <c r="N25" i="3"/>
  <c r="N23" i="3"/>
  <c r="N16" i="3"/>
  <c r="N34" i="3"/>
  <c r="N32" i="3"/>
  <c r="N31" i="3"/>
  <c r="N22" i="3"/>
  <c r="N18" i="3"/>
  <c r="N17" i="3"/>
  <c r="N13" i="3"/>
  <c r="N11" i="3"/>
  <c r="N7" i="3"/>
  <c r="N33" i="3"/>
  <c r="N28" i="3"/>
  <c r="N24" i="3"/>
  <c r="N21" i="3"/>
  <c r="N20" i="3"/>
  <c r="N9" i="3"/>
  <c r="O19" i="3"/>
  <c r="P19" i="3" s="1"/>
  <c r="Q19" i="3" s="1"/>
  <c r="M19" i="3"/>
  <c r="L19" i="3"/>
  <c r="N19" i="3" l="1"/>
  <c r="R19" i="3"/>
</calcChain>
</file>

<file path=xl/sharedStrings.xml><?xml version="1.0" encoding="utf-8"?>
<sst xmlns="http://schemas.openxmlformats.org/spreadsheetml/2006/main" count="152" uniqueCount="79">
  <si>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</si>
  <si>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</si>
  <si>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</si>
  <si>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</si>
  <si>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</si>
  <si>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</si>
  <si>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</si>
  <si>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</si>
  <si>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</si>
  <si>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</si>
  <si>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</si>
  <si>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</si>
  <si>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</si>
  <si>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</si>
  <si>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</si>
  <si>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КП 1</t>
  </si>
  <si>
    <t>КП 2</t>
  </si>
  <si>
    <t>КП 3</t>
  </si>
  <si>
    <t>Разина Н.В.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</si>
  <si>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</si>
  <si>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</si>
  <si>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</si>
  <si>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</si>
  <si>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</si>
  <si>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к техническому заданию   на приобретение электрических товаров в 2020 году для нужд ГАУСО МО  «Ступинский КЦCОН»</t>
  </si>
  <si>
    <t>м</t>
  </si>
  <si>
    <t>Специалист в сфере закупок</t>
  </si>
  <si>
    <t>шт</t>
  </si>
  <si>
    <t>Провод гибкий ПВ-3 25 ж/з</t>
  </si>
  <si>
    <t>Уголок 50х50х4</t>
  </si>
  <si>
    <t>Полоса сталь 40х4</t>
  </si>
  <si>
    <t>Кабель ВВГнг-LS 4*25</t>
  </si>
  <si>
    <t>Рубильник РПС-2 250А  лев РПС-2</t>
  </si>
  <si>
    <t>Счетчик электрический 3ф. 1тарифный 10-100A (импульсный выход, механическое устройство) "Меркурий"-230 AМ-02</t>
  </si>
  <si>
    <t>ИЭК хар.С 25кА ВА 88-32 3р 100А</t>
  </si>
  <si>
    <t>ИЭК ВА 88-32 3Р 80А 25кА</t>
  </si>
  <si>
    <t>Автомат. выключатель ИЭК  хар.C ВА 47-29 3р 32А</t>
  </si>
  <si>
    <t>Автомат. выключатель ИЭК  хар.B ВА 47-29 1р 16А</t>
  </si>
  <si>
    <t>Автомат. выключатель ИЭК  хар.В ВА 47-29 1р 25А</t>
  </si>
  <si>
    <t>Провод ПВ-3 16 бел.</t>
  </si>
  <si>
    <t>Пресс гидравлический сеч. 10-120 мм кв ПГР-120</t>
  </si>
  <si>
    <t>Наконечник луженый ТМЛ 16-8-6</t>
  </si>
  <si>
    <t>Шина медная ШМТ 3х20</t>
  </si>
  <si>
    <t>Шина эл. технич. аллюмин. АД31 5х50</t>
  </si>
  <si>
    <t>Изолятор SM-25</t>
  </si>
  <si>
    <t>Изолятор SM-35</t>
  </si>
  <si>
    <t>Изолятор SM-51 SM-51</t>
  </si>
  <si>
    <t>Фотореле с выносным датчиком DIN-1 (ФР) 2-100Лк 25А (3000Вт) EKF fr-din-1-25</t>
  </si>
  <si>
    <t>Контактор 115А 400В/АС3 ИЭК KKT50-115-400-10 КТИ-5115</t>
  </si>
  <si>
    <t>Контактор ИЭК КМИ-11210 12А 220В/АС3 1НО КМИ-11210 12А 220В</t>
  </si>
  <si>
    <t>Корпус металлический ЩМП-6-0 74 У2 IP54, 1200х650x300мм ЩМП-6-0 74 У2 IP54</t>
  </si>
  <si>
    <t>Сжим ответвительный У-733 М (16-35)-(1,5-10)</t>
  </si>
  <si>
    <t>Панель ЩО-70 (по спецификации заказчика)</t>
  </si>
  <si>
    <t>Уличный светильник IO-STREET 100</t>
  </si>
  <si>
    <t>Кабель АВбШв 4х70кв.мм</t>
  </si>
  <si>
    <t>Кабель АВБбШв 4х50кв.мм</t>
  </si>
  <si>
    <t>Кабель АВБбШв 4х25кв.мм</t>
  </si>
  <si>
    <t>Кабель АВБбШв 4х16кв.мм</t>
  </si>
  <si>
    <t>Кабель АВБШв 4х10кв.мм</t>
  </si>
  <si>
    <t>Кабель АВБШв 4х120кв.мм мс-1</t>
  </si>
  <si>
    <t>Выключатель-разъединитель ВР32И-35В31250 250А ИЭК SRK21-111-250</t>
  </si>
  <si>
    <t>Выключатель-разъединитель ВР32И-31 В31250 100А ИЭК SRK01-111-100</t>
  </si>
  <si>
    <t>Корпус металлический ЩМП-2-0 У1 IP65 GARANT ИЭК YKM40-02-65</t>
  </si>
  <si>
    <t>Рубильник ручка боковая смещенная съемная , дугогасительными камерами ИЭК ВР32И-37В31250 400А</t>
  </si>
  <si>
    <t>Муфта концевая с болт. наконечниками (КВТ) для 4-х жильных кабелей с бронёй с пластмассовой изоляцией 4ПКТп(б)-1-16/25-Б</t>
  </si>
  <si>
    <t>Муфта концевая с болт. наконечниками (КВТ) для 4-х жильных кабелей с бронёй с пластмассовой изоляцией 4ПКТп(б)-1-25/50-Б</t>
  </si>
  <si>
    <t>Муфта кабельная для бронированного кабеля с пластмассовой изоляцией (KBT) 4ПКТп(б)-1-70/120-Б</t>
  </si>
  <si>
    <t>Лоток неперфорированный 100х100х3000 ИЭК CLN10-100-100-</t>
  </si>
  <si>
    <t>Крышка на лоток осн. 100 мм. CLP1K-100-1</t>
  </si>
  <si>
    <t>Труба гофр.32мм ПНД (черная) с зондом легкая Г23200</t>
  </si>
  <si>
    <t>Лента сигнальная 150мм (рул.100м) (1 в упак.) ЛСЭ 150м</t>
  </si>
  <si>
    <t>Крепеж-клипса для трубы 32мм (пластм.) К01132</t>
  </si>
  <si>
    <t xml:space="preserve">Кабель ВВГнг-LS 5*10 </t>
  </si>
  <si>
    <t>Выключатель-разъединитель ВР32И-35В71250 250А ВР32И-35В71250 250А</t>
  </si>
  <si>
    <t>Провод гибкий ПВ-3 35 ж/з</t>
  </si>
  <si>
    <t xml:space="preserve">Кабель ВВГнг-LS 5х35 </t>
  </si>
  <si>
    <t>Наконечник ТМЛ 35-10-9 луженый (КВТ) ТМЛ 35-10-9</t>
  </si>
  <si>
    <t>Наконечник ТМЛ 25-10-8 луженый (КВТ) ТМЛ 25-10-8</t>
  </si>
  <si>
    <t>В результате проведенного расчета принята НМЦД в сумме 1 639 884 рубля 17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</si>
</sst>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distributed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distributed" wrapText="1"/>
    </xf>
    <xf numFmtId="0" fontId="0" fillId="0" borderId="2" xfId="0" applyFill="1" applyBorder="1" applyAlignment="1">
      <alignment horizontal="center" vertical="distributed"/>
    </xf>
    <xf numFmtId="1" fontId="0" fillId="0" borderId="2" xfId="0" applyNumberFormat="1" applyFont="1" applyFill="1" applyBorder="1" applyAlignment="1">
      <alignment horizontal="center" vertical="distributed"/>
    </xf>
    <xf numFmtId="43" fontId="6" fillId="2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zoomScale="70" zoomScaleNormal="70" workbookViewId="0">
      <selection activeCell="B56" sqref="B56"/>
    </sheetView>
  </sheetViews>
  <sheetFormatPr defaultRowHeight="12.75" x14ac:dyDescent="0.2"/>
  <cols>
    <col min="1" max="1" width="5.42578125" style="1" customWidth="1"/>
    <col min="2" max="2" width="59.140625" style="1" customWidth="1"/>
    <col min="3" max="3" width="7.85546875" style="1" customWidth="1"/>
    <col min="4" max="4" width="9.5703125" style="1" customWidth="1"/>
    <col min="5" max="5" width="15.5703125" style="1" customWidth="1"/>
    <col min="6" max="7" width="11.71093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14</v>
      </c>
      <c r="P1" s="28"/>
      <c r="Q1" s="29"/>
      <c r="R1" s="29"/>
    </row>
    <row r="3" spans="1:18" ht="27.75" customHeight="1" x14ac:dyDescent="0.2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69" customHeight="1" x14ac:dyDescent="0.2">
      <c r="A4" s="13"/>
      <c r="B4" s="13"/>
      <c r="C4" s="3"/>
      <c r="D4" s="3"/>
      <c r="E4" s="31" t="s">
        <v>24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13"/>
      <c r="Q4" s="13"/>
      <c r="R4" s="13"/>
    </row>
    <row r="5" spans="1:18" ht="39" customHeight="1" x14ac:dyDescent="0.2">
      <c r="A5" s="32" t="s">
        <v>0</v>
      </c>
      <c r="B5" s="32" t="s">
        <v>10</v>
      </c>
      <c r="C5" s="33" t="s">
        <v>1</v>
      </c>
      <c r="D5" s="33" t="s">
        <v>2</v>
      </c>
      <c r="E5" s="35" t="s">
        <v>3</v>
      </c>
      <c r="F5" s="31"/>
      <c r="G5" s="31"/>
      <c r="H5" s="36"/>
      <c r="I5" s="36"/>
      <c r="J5" s="35" t="s">
        <v>11</v>
      </c>
      <c r="K5" s="37"/>
      <c r="L5" s="38" t="s">
        <v>20</v>
      </c>
      <c r="M5" s="38"/>
      <c r="N5" s="38"/>
      <c r="O5" s="39" t="s">
        <v>21</v>
      </c>
      <c r="P5" s="39"/>
      <c r="Q5" s="39"/>
      <c r="R5" s="39"/>
    </row>
    <row r="6" spans="1:18" ht="196.5" customHeight="1" x14ac:dyDescent="0.2">
      <c r="A6" s="32"/>
      <c r="B6" s="33"/>
      <c r="C6" s="34"/>
      <c r="D6" s="34"/>
      <c r="E6" s="4" t="s">
        <v>15</v>
      </c>
      <c r="F6" s="4" t="s">
        <v>16</v>
      </c>
      <c r="G6" s="4" t="s">
        <v>17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22</v>
      </c>
      <c r="P6" s="12" t="s">
        <v>8</v>
      </c>
      <c r="Q6" s="12" t="s">
        <v>9</v>
      </c>
      <c r="R6" s="12" t="s">
        <v>23</v>
      </c>
    </row>
    <row r="7" spans="1:18" ht="27.75" customHeight="1" x14ac:dyDescent="0.2">
      <c r="A7" s="17">
        <v>1</v>
      </c>
      <c r="B7" s="23" t="s">
        <v>54</v>
      </c>
      <c r="C7" s="20" t="s">
        <v>25</v>
      </c>
      <c r="D7" s="25">
        <v>140</v>
      </c>
      <c r="E7" s="6">
        <v>337.62</v>
      </c>
      <c r="F7" s="6">
        <v>354.5</v>
      </c>
      <c r="G7" s="6">
        <v>371.38</v>
      </c>
      <c r="H7" s="6"/>
      <c r="I7" s="6"/>
      <c r="J7" s="7"/>
      <c r="K7" s="7" t="s">
        <v>7</v>
      </c>
      <c r="L7" s="6">
        <f t="shared" ref="L7:L18" si="0">AVERAGE(E7:G7)</f>
        <v>354.5</v>
      </c>
      <c r="M7" s="8">
        <f t="shared" ref="M7:M18" si="1">STDEV(E7:G7)</f>
        <v>16.879999999999995</v>
      </c>
      <c r="N7" s="8">
        <f t="shared" ref="N7:N18" si="2">M7/L7*100</f>
        <v>4.7616361071932287</v>
      </c>
      <c r="O7" s="6">
        <f t="shared" ref="O7:O18" si="3">((D7/3)*(SUM(E7:G7)))</f>
        <v>49630</v>
      </c>
      <c r="P7" s="6">
        <f t="shared" ref="P7:P18" si="4">O7/D7</f>
        <v>354.5</v>
      </c>
      <c r="Q7" s="6">
        <f t="shared" ref="Q7:Q18" si="5">ROUNDDOWN(P7,2)</f>
        <v>354.5</v>
      </c>
      <c r="R7" s="6">
        <f t="shared" ref="R7:R18" si="6">Q7*D7</f>
        <v>49630</v>
      </c>
    </row>
    <row r="8" spans="1:18" ht="24" customHeight="1" x14ac:dyDescent="0.2">
      <c r="A8" s="17">
        <v>2</v>
      </c>
      <c r="B8" s="23" t="s">
        <v>55</v>
      </c>
      <c r="C8" s="20" t="s">
        <v>25</v>
      </c>
      <c r="D8" s="25">
        <f>690+400+560</f>
        <v>1650</v>
      </c>
      <c r="E8" s="6">
        <v>271.18</v>
      </c>
      <c r="F8" s="6">
        <v>284.74</v>
      </c>
      <c r="G8" s="6">
        <v>298.3</v>
      </c>
      <c r="H8" s="6"/>
      <c r="I8" s="6"/>
      <c r="J8" s="7"/>
      <c r="K8" s="7" t="s">
        <v>7</v>
      </c>
      <c r="L8" s="6">
        <f t="shared" si="0"/>
        <v>284.74</v>
      </c>
      <c r="M8" s="8">
        <f t="shared" si="1"/>
        <v>13.560000000000002</v>
      </c>
      <c r="N8" s="8">
        <f t="shared" si="2"/>
        <v>4.7622392357940591</v>
      </c>
      <c r="O8" s="6">
        <f t="shared" si="3"/>
        <v>469821</v>
      </c>
      <c r="P8" s="6">
        <f t="shared" si="4"/>
        <v>284.74</v>
      </c>
      <c r="Q8" s="6">
        <f t="shared" si="5"/>
        <v>284.74</v>
      </c>
      <c r="R8" s="6">
        <f t="shared" si="6"/>
        <v>469821</v>
      </c>
    </row>
    <row r="9" spans="1:18" ht="24" customHeight="1" x14ac:dyDescent="0.2">
      <c r="A9" s="17">
        <v>3</v>
      </c>
      <c r="B9" s="23" t="s">
        <v>56</v>
      </c>
      <c r="C9" s="20" t="s">
        <v>25</v>
      </c>
      <c r="D9" s="25">
        <f>160+200</f>
        <v>360</v>
      </c>
      <c r="E9" s="6">
        <v>168.53</v>
      </c>
      <c r="F9" s="6">
        <v>176.96</v>
      </c>
      <c r="G9" s="6">
        <v>185.38</v>
      </c>
      <c r="H9" s="6"/>
      <c r="I9" s="6"/>
      <c r="J9" s="7"/>
      <c r="K9" s="7" t="s">
        <v>7</v>
      </c>
      <c r="L9" s="6">
        <f t="shared" si="0"/>
        <v>176.95666666666668</v>
      </c>
      <c r="M9" s="8">
        <f t="shared" si="1"/>
        <v>8.4250004945598249</v>
      </c>
      <c r="N9" s="8">
        <f t="shared" si="2"/>
        <v>4.7610528912312757</v>
      </c>
      <c r="O9" s="6">
        <f t="shared" si="3"/>
        <v>63704.4</v>
      </c>
      <c r="P9" s="6">
        <f t="shared" si="4"/>
        <v>176.95666666666668</v>
      </c>
      <c r="Q9" s="6">
        <f t="shared" si="5"/>
        <v>176.95</v>
      </c>
      <c r="R9" s="6">
        <f t="shared" si="6"/>
        <v>63701.999999999993</v>
      </c>
    </row>
    <row r="10" spans="1:18" ht="21.75" customHeight="1" x14ac:dyDescent="0.2">
      <c r="A10" s="17">
        <v>4</v>
      </c>
      <c r="B10" s="23" t="s">
        <v>57</v>
      </c>
      <c r="C10" s="20" t="s">
        <v>25</v>
      </c>
      <c r="D10" s="25">
        <f>650+110</f>
        <v>760</v>
      </c>
      <c r="E10" s="6">
        <v>122.37</v>
      </c>
      <c r="F10" s="6">
        <v>128.49</v>
      </c>
      <c r="G10" s="6">
        <v>134.61000000000001</v>
      </c>
      <c r="H10" s="6"/>
      <c r="I10" s="6"/>
      <c r="J10" s="7"/>
      <c r="K10" s="7" t="s">
        <v>7</v>
      </c>
      <c r="L10" s="6">
        <f t="shared" si="0"/>
        <v>128.49</v>
      </c>
      <c r="M10" s="8">
        <f t="shared" si="1"/>
        <v>6.1200000000000045</v>
      </c>
      <c r="N10" s="8">
        <f t="shared" si="2"/>
        <v>4.7630165771655415</v>
      </c>
      <c r="O10" s="6">
        <f t="shared" si="3"/>
        <v>97652.400000000009</v>
      </c>
      <c r="P10" s="6">
        <f t="shared" si="4"/>
        <v>128.49</v>
      </c>
      <c r="Q10" s="6">
        <f t="shared" si="5"/>
        <v>128.49</v>
      </c>
      <c r="R10" s="6">
        <f t="shared" si="6"/>
        <v>97652.400000000009</v>
      </c>
    </row>
    <row r="11" spans="1:18" ht="24" customHeight="1" x14ac:dyDescent="0.2">
      <c r="A11" s="14">
        <v>5</v>
      </c>
      <c r="B11" s="23" t="s">
        <v>58</v>
      </c>
      <c r="C11" s="21" t="s">
        <v>25</v>
      </c>
      <c r="D11" s="25">
        <f>200+160</f>
        <v>360</v>
      </c>
      <c r="E11" s="6">
        <v>94.82</v>
      </c>
      <c r="F11" s="6">
        <v>99.56</v>
      </c>
      <c r="G11" s="6">
        <v>104.3</v>
      </c>
      <c r="H11" s="6"/>
      <c r="I11" s="6"/>
      <c r="J11" s="7"/>
      <c r="K11" s="7" t="s">
        <v>7</v>
      </c>
      <c r="L11" s="6">
        <f t="shared" si="0"/>
        <v>99.56</v>
      </c>
      <c r="M11" s="8">
        <f t="shared" si="1"/>
        <v>4.740000000000002</v>
      </c>
      <c r="N11" s="8">
        <f t="shared" si="2"/>
        <v>4.7609481719566107</v>
      </c>
      <c r="O11" s="6">
        <f t="shared" si="3"/>
        <v>35841.599999999999</v>
      </c>
      <c r="P11" s="6">
        <f t="shared" si="4"/>
        <v>99.56</v>
      </c>
      <c r="Q11" s="6">
        <f t="shared" si="5"/>
        <v>99.56</v>
      </c>
      <c r="R11" s="6">
        <f t="shared" si="6"/>
        <v>35841.599999999999</v>
      </c>
    </row>
    <row r="12" spans="1:18" ht="20.25" customHeight="1" x14ac:dyDescent="0.2">
      <c r="A12" s="14">
        <v>6</v>
      </c>
      <c r="B12" s="23" t="s">
        <v>59</v>
      </c>
      <c r="C12" s="21" t="s">
        <v>25</v>
      </c>
      <c r="D12" s="25">
        <v>580</v>
      </c>
      <c r="E12" s="6">
        <v>508.21</v>
      </c>
      <c r="F12" s="6">
        <v>513</v>
      </c>
      <c r="G12" s="6">
        <v>523.46</v>
      </c>
      <c r="H12" s="6"/>
      <c r="I12" s="6"/>
      <c r="J12" s="7"/>
      <c r="K12" s="7"/>
      <c r="L12" s="6">
        <f t="shared" ref="L12" si="7">AVERAGE(E12:G12)</f>
        <v>514.89</v>
      </c>
      <c r="M12" s="8">
        <f t="shared" ref="M12" si="8">STDEV(E12:G12)</f>
        <v>7.7986986093835204</v>
      </c>
      <c r="N12" s="8">
        <f t="shared" ref="N12" si="9">M12/L12*100</f>
        <v>1.5146339236309738</v>
      </c>
      <c r="O12" s="6">
        <f t="shared" ref="O12" si="10">((D12/3)*(SUM(E12:G12)))</f>
        <v>298636.2</v>
      </c>
      <c r="P12" s="6">
        <f t="shared" ref="P12" si="11">O12/D12</f>
        <v>514.89</v>
      </c>
      <c r="Q12" s="6">
        <f t="shared" ref="Q12" si="12">ROUNDDOWN(P12,2)</f>
        <v>514.89</v>
      </c>
      <c r="R12" s="6">
        <f t="shared" ref="R12" si="13">Q12*D12</f>
        <v>298636.2</v>
      </c>
    </row>
    <row r="13" spans="1:18" ht="39" customHeight="1" x14ac:dyDescent="0.2">
      <c r="A13" s="17">
        <v>7</v>
      </c>
      <c r="B13" s="23" t="s">
        <v>60</v>
      </c>
      <c r="C13" s="20" t="s">
        <v>27</v>
      </c>
      <c r="D13" s="25">
        <v>14</v>
      </c>
      <c r="E13" s="6">
        <v>1719.63</v>
      </c>
      <c r="F13" s="6">
        <v>1805.61</v>
      </c>
      <c r="G13" s="6">
        <v>1891.59</v>
      </c>
      <c r="H13" s="6"/>
      <c r="I13" s="6"/>
      <c r="J13" s="7"/>
      <c r="K13" s="7" t="s">
        <v>7</v>
      </c>
      <c r="L13" s="6">
        <f t="shared" si="0"/>
        <v>1805.61</v>
      </c>
      <c r="M13" s="8">
        <f t="shared" si="1"/>
        <v>85.979999999999905</v>
      </c>
      <c r="N13" s="8">
        <f t="shared" si="2"/>
        <v>4.7618256434113633</v>
      </c>
      <c r="O13" s="6">
        <f t="shared" si="3"/>
        <v>25278.54</v>
      </c>
      <c r="P13" s="6">
        <f t="shared" si="4"/>
        <v>1805.6100000000001</v>
      </c>
      <c r="Q13" s="6">
        <f t="shared" si="5"/>
        <v>1805.61</v>
      </c>
      <c r="R13" s="6">
        <f t="shared" si="6"/>
        <v>25278.539999999997</v>
      </c>
    </row>
    <row r="14" spans="1:18" ht="36.75" customHeight="1" x14ac:dyDescent="0.2">
      <c r="A14" s="18">
        <v>8</v>
      </c>
      <c r="B14" s="23" t="s">
        <v>61</v>
      </c>
      <c r="C14" s="20" t="s">
        <v>27</v>
      </c>
      <c r="D14" s="25">
        <v>3</v>
      </c>
      <c r="E14" s="6">
        <v>1365.51</v>
      </c>
      <c r="F14" s="6">
        <v>1406.48</v>
      </c>
      <c r="G14" s="6">
        <v>1502.06</v>
      </c>
      <c r="H14" s="6"/>
      <c r="I14" s="6"/>
      <c r="J14" s="7"/>
      <c r="K14" s="7"/>
      <c r="L14" s="6">
        <f t="shared" si="0"/>
        <v>1424.6833333333332</v>
      </c>
      <c r="M14" s="8">
        <f t="shared" si="1"/>
        <v>70.071368142297104</v>
      </c>
      <c r="N14" s="8">
        <f t="shared" si="2"/>
        <v>4.9183819662121726</v>
      </c>
      <c r="O14" s="6">
        <f t="shared" si="3"/>
        <v>4274.0499999999993</v>
      </c>
      <c r="P14" s="6">
        <f t="shared" si="4"/>
        <v>1424.6833333333332</v>
      </c>
      <c r="Q14" s="6">
        <f t="shared" si="5"/>
        <v>1424.68</v>
      </c>
      <c r="R14" s="6">
        <f t="shared" si="6"/>
        <v>4274.04</v>
      </c>
    </row>
    <row r="15" spans="1:18" ht="40.5" customHeight="1" x14ac:dyDescent="0.2">
      <c r="A15" s="18">
        <v>9</v>
      </c>
      <c r="B15" s="23" t="s">
        <v>62</v>
      </c>
      <c r="C15" s="20" t="s">
        <v>27</v>
      </c>
      <c r="D15" s="25">
        <v>19</v>
      </c>
      <c r="E15" s="6">
        <v>4299.3500000000004</v>
      </c>
      <c r="F15" s="6">
        <v>4428.33</v>
      </c>
      <c r="G15" s="6">
        <v>4729.29</v>
      </c>
      <c r="H15" s="6"/>
      <c r="I15" s="6"/>
      <c r="J15" s="7"/>
      <c r="K15" s="7"/>
      <c r="L15" s="6">
        <f t="shared" si="0"/>
        <v>4485.6566666666668</v>
      </c>
      <c r="M15" s="8">
        <f t="shared" si="1"/>
        <v>220.62833211836883</v>
      </c>
      <c r="N15" s="8">
        <f t="shared" si="2"/>
        <v>4.918529181198342</v>
      </c>
      <c r="O15" s="6">
        <f t="shared" si="3"/>
        <v>85227.476666666669</v>
      </c>
      <c r="P15" s="6">
        <f t="shared" si="4"/>
        <v>4485.6566666666668</v>
      </c>
      <c r="Q15" s="6">
        <f t="shared" si="5"/>
        <v>4485.6499999999996</v>
      </c>
      <c r="R15" s="6">
        <f t="shared" si="6"/>
        <v>85227.349999999991</v>
      </c>
    </row>
    <row r="16" spans="1:18" ht="57" customHeight="1" x14ac:dyDescent="0.2">
      <c r="A16" s="17">
        <v>10</v>
      </c>
      <c r="B16" s="23" t="s">
        <v>63</v>
      </c>
      <c r="C16" s="22" t="s">
        <v>27</v>
      </c>
      <c r="D16" s="25">
        <v>2</v>
      </c>
      <c r="E16" s="6">
        <v>2289.66</v>
      </c>
      <c r="F16" s="6">
        <v>2404.14</v>
      </c>
      <c r="G16" s="6">
        <v>1891.59</v>
      </c>
      <c r="H16" s="6"/>
      <c r="I16" s="6"/>
      <c r="J16" s="7"/>
      <c r="K16" s="7" t="s">
        <v>7</v>
      </c>
      <c r="L16" s="6">
        <f t="shared" si="0"/>
        <v>2195.1299999999997</v>
      </c>
      <c r="M16" s="8">
        <f t="shared" si="1"/>
        <v>269.03311376111299</v>
      </c>
      <c r="N16" s="8">
        <f t="shared" si="2"/>
        <v>12.255908021899069</v>
      </c>
      <c r="O16" s="6">
        <f t="shared" si="3"/>
        <v>4390.2599999999993</v>
      </c>
      <c r="P16" s="6">
        <f t="shared" si="4"/>
        <v>2195.1299999999997</v>
      </c>
      <c r="Q16" s="6">
        <f t="shared" si="5"/>
        <v>2195.13</v>
      </c>
      <c r="R16" s="6">
        <f t="shared" si="6"/>
        <v>4390.26</v>
      </c>
    </row>
    <row r="17" spans="1:18" ht="66" customHeight="1" x14ac:dyDescent="0.2">
      <c r="A17" s="17">
        <v>11</v>
      </c>
      <c r="B17" s="23" t="s">
        <v>64</v>
      </c>
      <c r="C17" s="20" t="s">
        <v>27</v>
      </c>
      <c r="D17" s="25">
        <v>23</v>
      </c>
      <c r="E17" s="6">
        <v>930.78</v>
      </c>
      <c r="F17" s="6">
        <v>958.7</v>
      </c>
      <c r="G17" s="6">
        <v>1023.86</v>
      </c>
      <c r="H17" s="6"/>
      <c r="I17" s="6"/>
      <c r="J17" s="7"/>
      <c r="K17" s="7" t="s">
        <v>7</v>
      </c>
      <c r="L17" s="6">
        <f t="shared" si="0"/>
        <v>971.11333333333334</v>
      </c>
      <c r="M17" s="8">
        <f t="shared" si="1"/>
        <v>47.765465907215166</v>
      </c>
      <c r="N17" s="8">
        <f t="shared" si="2"/>
        <v>4.9186293986162104</v>
      </c>
      <c r="O17" s="6">
        <f t="shared" si="3"/>
        <v>22335.60666666667</v>
      </c>
      <c r="P17" s="6">
        <f t="shared" si="4"/>
        <v>971.11333333333346</v>
      </c>
      <c r="Q17" s="6">
        <f t="shared" si="5"/>
        <v>971.11</v>
      </c>
      <c r="R17" s="6">
        <f t="shared" si="6"/>
        <v>22335.53</v>
      </c>
    </row>
    <row r="18" spans="1:18" ht="69" customHeight="1" x14ac:dyDescent="0.2">
      <c r="A18" s="17">
        <v>12</v>
      </c>
      <c r="B18" s="23" t="s">
        <v>65</v>
      </c>
      <c r="C18" s="22" t="s">
        <v>27</v>
      </c>
      <c r="D18" s="25">
        <v>16</v>
      </c>
      <c r="E18" s="6">
        <v>1184.1600000000001</v>
      </c>
      <c r="F18" s="6">
        <v>1219.68</v>
      </c>
      <c r="G18" s="6">
        <v>1302.58</v>
      </c>
      <c r="H18" s="6"/>
      <c r="I18" s="6"/>
      <c r="J18" s="7"/>
      <c r="K18" s="7" t="s">
        <v>7</v>
      </c>
      <c r="L18" s="6">
        <f t="shared" si="0"/>
        <v>1235.4733333333334</v>
      </c>
      <c r="M18" s="8">
        <f t="shared" si="1"/>
        <v>60.769203823427894</v>
      </c>
      <c r="N18" s="8">
        <f t="shared" si="2"/>
        <v>4.9186981364843616</v>
      </c>
      <c r="O18" s="6">
        <f t="shared" si="3"/>
        <v>19767.573333333334</v>
      </c>
      <c r="P18" s="6">
        <f t="shared" si="4"/>
        <v>1235.4733333333334</v>
      </c>
      <c r="Q18" s="6">
        <f t="shared" si="5"/>
        <v>1235.47</v>
      </c>
      <c r="R18" s="6">
        <f t="shared" si="6"/>
        <v>19767.52</v>
      </c>
    </row>
    <row r="19" spans="1:18" ht="63" customHeight="1" x14ac:dyDescent="0.2">
      <c r="A19" s="14">
        <v>13</v>
      </c>
      <c r="B19" s="23" t="s">
        <v>66</v>
      </c>
      <c r="C19" s="20" t="s">
        <v>27</v>
      </c>
      <c r="D19" s="25">
        <v>6</v>
      </c>
      <c r="E19" s="6">
        <v>1508.72</v>
      </c>
      <c r="F19" s="6">
        <v>1553.98</v>
      </c>
      <c r="G19" s="6">
        <v>1659.59</v>
      </c>
      <c r="H19" s="6"/>
      <c r="I19" s="6"/>
      <c r="J19" s="7"/>
      <c r="K19" s="7" t="s">
        <v>7</v>
      </c>
      <c r="L19" s="6">
        <f t="shared" ref="L19" si="14">AVERAGE(E19:G19)</f>
        <v>1574.0966666666666</v>
      </c>
      <c r="M19" s="8">
        <f t="shared" ref="M19" si="15">STDEV(E19:G19)</f>
        <v>77.420600832939314</v>
      </c>
      <c r="N19" s="8">
        <f t="shared" ref="N19" si="16">M19/L19*100</f>
        <v>4.9184146356707856</v>
      </c>
      <c r="O19" s="6">
        <f t="shared" ref="O19" si="17">((D19/3)*(SUM(E19:G19)))</f>
        <v>9444.58</v>
      </c>
      <c r="P19" s="6">
        <f t="shared" ref="P19" si="18">O19/D19</f>
        <v>1574.0966666666666</v>
      </c>
      <c r="Q19" s="6">
        <f t="shared" ref="Q19" si="19">ROUNDDOWN(P19,2)</f>
        <v>1574.09</v>
      </c>
      <c r="R19" s="6">
        <f>Q19*D19</f>
        <v>9444.5399999999991</v>
      </c>
    </row>
    <row r="20" spans="1:18" ht="39.75" customHeight="1" x14ac:dyDescent="0.2">
      <c r="A20" s="14">
        <v>14</v>
      </c>
      <c r="B20" s="23" t="s">
        <v>67</v>
      </c>
      <c r="C20" s="20" t="s">
        <v>25</v>
      </c>
      <c r="D20" s="25">
        <v>51</v>
      </c>
      <c r="E20" s="6">
        <v>314.97000000000003</v>
      </c>
      <c r="F20" s="6">
        <v>324.42</v>
      </c>
      <c r="G20" s="6">
        <v>346.47</v>
      </c>
      <c r="H20" s="6"/>
      <c r="I20" s="6"/>
      <c r="J20" s="7"/>
      <c r="K20" s="7" t="s">
        <v>7</v>
      </c>
      <c r="L20" s="6">
        <f t="shared" ref="L20:L56" si="20">AVERAGE(E20:G20)</f>
        <v>328.62000000000006</v>
      </c>
      <c r="M20" s="8">
        <f t="shared" ref="M20:M56" si="21">STDEV(E20:G20)</f>
        <v>16.164544534257686</v>
      </c>
      <c r="N20" s="8">
        <f t="shared" ref="N20:N56" si="22">M20/L20*100</f>
        <v>4.9189168444579403</v>
      </c>
      <c r="O20" s="6">
        <f t="shared" ref="O20:O56" si="23">((D20/3)*(SUM(E20:G20)))</f>
        <v>16759.620000000003</v>
      </c>
      <c r="P20" s="6">
        <f t="shared" ref="P20:P56" si="24">O20/D20</f>
        <v>328.62000000000006</v>
      </c>
      <c r="Q20" s="6">
        <f t="shared" ref="Q20:Q56" si="25">ROUNDDOWN(P20,2)</f>
        <v>328.62</v>
      </c>
      <c r="R20" s="6">
        <f t="shared" ref="R20:R56" si="26">Q20*D20</f>
        <v>16759.62</v>
      </c>
    </row>
    <row r="21" spans="1:18" ht="25.5" customHeight="1" x14ac:dyDescent="0.2">
      <c r="A21" s="14">
        <v>15</v>
      </c>
      <c r="B21" s="23" t="s">
        <v>68</v>
      </c>
      <c r="C21" s="20" t="s">
        <v>25</v>
      </c>
      <c r="D21" s="25">
        <v>51</v>
      </c>
      <c r="E21" s="6">
        <v>115.14</v>
      </c>
      <c r="F21" s="6">
        <v>118.59</v>
      </c>
      <c r="G21" s="6">
        <v>126.65</v>
      </c>
      <c r="H21" s="6"/>
      <c r="I21" s="6"/>
      <c r="J21" s="7"/>
      <c r="K21" s="7" t="s">
        <v>7</v>
      </c>
      <c r="L21" s="6">
        <f t="shared" si="20"/>
        <v>120.12666666666667</v>
      </c>
      <c r="M21" s="8">
        <f t="shared" si="21"/>
        <v>5.906863239768918</v>
      </c>
      <c r="N21" s="8">
        <f t="shared" si="22"/>
        <v>4.9171956599441575</v>
      </c>
      <c r="O21" s="6">
        <f t="shared" si="23"/>
        <v>6126.46</v>
      </c>
      <c r="P21" s="6">
        <f t="shared" si="24"/>
        <v>120.12666666666667</v>
      </c>
      <c r="Q21" s="6">
        <f t="shared" si="25"/>
        <v>120.12</v>
      </c>
      <c r="R21" s="6">
        <f t="shared" si="26"/>
        <v>6126.12</v>
      </c>
    </row>
    <row r="22" spans="1:18" ht="40.5" customHeight="1" x14ac:dyDescent="0.2">
      <c r="A22" s="14">
        <v>16</v>
      </c>
      <c r="B22" s="23" t="s">
        <v>69</v>
      </c>
      <c r="C22" s="20" t="s">
        <v>25</v>
      </c>
      <c r="D22" s="25">
        <v>150</v>
      </c>
      <c r="E22" s="6">
        <v>25.77</v>
      </c>
      <c r="F22" s="6">
        <v>26.54</v>
      </c>
      <c r="G22" s="6">
        <v>27.06</v>
      </c>
      <c r="H22" s="6"/>
      <c r="I22" s="6"/>
      <c r="J22" s="7"/>
      <c r="K22" s="7" t="s">
        <v>7</v>
      </c>
      <c r="L22" s="6">
        <f t="shared" si="20"/>
        <v>26.456666666666667</v>
      </c>
      <c r="M22" s="8">
        <f t="shared" si="21"/>
        <v>0.64902490964009452</v>
      </c>
      <c r="N22" s="8">
        <f t="shared" si="22"/>
        <v>2.453162062391689</v>
      </c>
      <c r="O22" s="6">
        <f t="shared" si="23"/>
        <v>3968.5</v>
      </c>
      <c r="P22" s="6">
        <f t="shared" si="24"/>
        <v>26.456666666666667</v>
      </c>
      <c r="Q22" s="6">
        <f t="shared" si="25"/>
        <v>26.45</v>
      </c>
      <c r="R22" s="6">
        <f t="shared" si="26"/>
        <v>3967.5</v>
      </c>
    </row>
    <row r="23" spans="1:18" ht="46.5" customHeight="1" x14ac:dyDescent="0.2">
      <c r="A23" s="14">
        <v>17</v>
      </c>
      <c r="B23" s="23" t="s">
        <v>70</v>
      </c>
      <c r="C23" s="20" t="s">
        <v>25</v>
      </c>
      <c r="D23" s="25">
        <v>900</v>
      </c>
      <c r="E23" s="6">
        <v>4.9000000000000004</v>
      </c>
      <c r="F23" s="6">
        <v>5.05</v>
      </c>
      <c r="G23" s="6">
        <v>5.14</v>
      </c>
      <c r="H23" s="6"/>
      <c r="I23" s="6"/>
      <c r="J23" s="7"/>
      <c r="K23" s="7" t="s">
        <v>7</v>
      </c>
      <c r="L23" s="6">
        <f t="shared" si="20"/>
        <v>5.03</v>
      </c>
      <c r="M23" s="8">
        <f t="shared" si="21"/>
        <v>0.12124355652982106</v>
      </c>
      <c r="N23" s="8">
        <f t="shared" si="22"/>
        <v>2.4104086785252696</v>
      </c>
      <c r="O23" s="6">
        <f t="shared" si="23"/>
        <v>4527</v>
      </c>
      <c r="P23" s="6">
        <f t="shared" si="24"/>
        <v>5.03</v>
      </c>
      <c r="Q23" s="6">
        <f t="shared" si="25"/>
        <v>5.03</v>
      </c>
      <c r="R23" s="6">
        <f t="shared" si="26"/>
        <v>4527</v>
      </c>
    </row>
    <row r="24" spans="1:18" ht="24.75" customHeight="1" x14ac:dyDescent="0.2">
      <c r="A24" s="14">
        <v>18</v>
      </c>
      <c r="B24" s="23" t="s">
        <v>71</v>
      </c>
      <c r="C24" s="20" t="s">
        <v>27</v>
      </c>
      <c r="D24" s="25">
        <v>300</v>
      </c>
      <c r="E24" s="6">
        <v>2.93</v>
      </c>
      <c r="F24" s="6">
        <v>3.08</v>
      </c>
      <c r="G24" s="6">
        <v>3.08</v>
      </c>
      <c r="H24" s="6"/>
      <c r="I24" s="6"/>
      <c r="J24" s="7"/>
      <c r="K24" s="7" t="s">
        <v>7</v>
      </c>
      <c r="L24" s="6">
        <f t="shared" si="20"/>
        <v>3.03</v>
      </c>
      <c r="M24" s="8">
        <f t="shared" si="21"/>
        <v>8.660254037844381E-2</v>
      </c>
      <c r="N24" s="8">
        <f t="shared" si="22"/>
        <v>2.8581696494535911</v>
      </c>
      <c r="O24" s="6">
        <f t="shared" si="23"/>
        <v>909</v>
      </c>
      <c r="P24" s="6">
        <f t="shared" si="24"/>
        <v>3.03</v>
      </c>
      <c r="Q24" s="6">
        <f t="shared" si="25"/>
        <v>3.03</v>
      </c>
      <c r="R24" s="6">
        <f t="shared" si="26"/>
        <v>908.99999999999989</v>
      </c>
    </row>
    <row r="25" spans="1:18" ht="22.5" customHeight="1" x14ac:dyDescent="0.2">
      <c r="A25" s="14">
        <v>19</v>
      </c>
      <c r="B25" s="23" t="s">
        <v>28</v>
      </c>
      <c r="C25" s="20" t="s">
        <v>25</v>
      </c>
      <c r="D25" s="25">
        <v>20</v>
      </c>
      <c r="E25" s="6">
        <v>193</v>
      </c>
      <c r="F25" s="6">
        <v>202.65</v>
      </c>
      <c r="G25" s="6">
        <v>198.79</v>
      </c>
      <c r="H25" s="6"/>
      <c r="I25" s="6"/>
      <c r="J25" s="7"/>
      <c r="K25" s="7" t="s">
        <v>7</v>
      </c>
      <c r="L25" s="6">
        <f t="shared" si="20"/>
        <v>198.14666666666665</v>
      </c>
      <c r="M25" s="8">
        <f t="shared" si="21"/>
        <v>4.8570601533575175</v>
      </c>
      <c r="N25" s="8">
        <f t="shared" si="22"/>
        <v>2.4512449465164785</v>
      </c>
      <c r="O25" s="6">
        <f t="shared" si="23"/>
        <v>3962.9333333333329</v>
      </c>
      <c r="P25" s="6">
        <f t="shared" si="24"/>
        <v>198.14666666666665</v>
      </c>
      <c r="Q25" s="6">
        <f t="shared" si="25"/>
        <v>198.14</v>
      </c>
      <c r="R25" s="6">
        <f t="shared" si="26"/>
        <v>3962.7999999999997</v>
      </c>
    </row>
    <row r="26" spans="1:18" ht="22.5" customHeight="1" x14ac:dyDescent="0.2">
      <c r="A26" s="14">
        <v>20</v>
      </c>
      <c r="B26" s="23" t="s">
        <v>29</v>
      </c>
      <c r="C26" s="20" t="s">
        <v>25</v>
      </c>
      <c r="D26" s="25">
        <v>87</v>
      </c>
      <c r="E26" s="6">
        <v>191.55</v>
      </c>
      <c r="F26" s="6">
        <v>201.13</v>
      </c>
      <c r="G26" s="6">
        <v>197.3</v>
      </c>
      <c r="H26" s="6"/>
      <c r="I26" s="6"/>
      <c r="J26" s="7"/>
      <c r="K26" s="7" t="s">
        <v>7</v>
      </c>
      <c r="L26" s="6">
        <f t="shared" si="20"/>
        <v>196.66</v>
      </c>
      <c r="M26" s="8">
        <f t="shared" si="21"/>
        <v>4.8219601823324849</v>
      </c>
      <c r="N26" s="8">
        <f t="shared" si="22"/>
        <v>2.4519272766869138</v>
      </c>
      <c r="O26" s="6">
        <f t="shared" si="23"/>
        <v>17109.420000000002</v>
      </c>
      <c r="P26" s="6">
        <f t="shared" si="24"/>
        <v>196.66000000000003</v>
      </c>
      <c r="Q26" s="6">
        <f t="shared" si="25"/>
        <v>196.66</v>
      </c>
      <c r="R26" s="6">
        <f t="shared" si="26"/>
        <v>17109.419999999998</v>
      </c>
    </row>
    <row r="27" spans="1:18" ht="18" customHeight="1" x14ac:dyDescent="0.2">
      <c r="A27" s="14">
        <v>21</v>
      </c>
      <c r="B27" s="23" t="s">
        <v>30</v>
      </c>
      <c r="C27" s="20" t="s">
        <v>25</v>
      </c>
      <c r="D27" s="25">
        <v>120</v>
      </c>
      <c r="E27" s="6">
        <v>133.96</v>
      </c>
      <c r="F27" s="6">
        <v>140.66</v>
      </c>
      <c r="G27" s="6">
        <v>137.97999999999999</v>
      </c>
      <c r="H27" s="6"/>
      <c r="I27" s="6"/>
      <c r="J27" s="7"/>
      <c r="K27" s="7" t="s">
        <v>7</v>
      </c>
      <c r="L27" s="6">
        <f t="shared" si="20"/>
        <v>137.53333333333333</v>
      </c>
      <c r="M27" s="8">
        <f t="shared" si="21"/>
        <v>3.3722593810875949</v>
      </c>
      <c r="N27" s="8">
        <f t="shared" si="22"/>
        <v>2.4519578631271894</v>
      </c>
      <c r="O27" s="6">
        <f t="shared" si="23"/>
        <v>16504</v>
      </c>
      <c r="P27" s="6">
        <f t="shared" si="24"/>
        <v>137.53333333333333</v>
      </c>
      <c r="Q27" s="6">
        <f t="shared" si="25"/>
        <v>137.53</v>
      </c>
      <c r="R27" s="6">
        <f t="shared" si="26"/>
        <v>16503.599999999999</v>
      </c>
    </row>
    <row r="28" spans="1:18" ht="22.5" customHeight="1" x14ac:dyDescent="0.2">
      <c r="A28" s="14">
        <v>22</v>
      </c>
      <c r="B28" s="23" t="s">
        <v>72</v>
      </c>
      <c r="C28" s="20" t="s">
        <v>25</v>
      </c>
      <c r="D28" s="25">
        <v>180</v>
      </c>
      <c r="E28" s="6">
        <v>393.08</v>
      </c>
      <c r="F28" s="6">
        <v>412.73</v>
      </c>
      <c r="G28" s="6">
        <v>432.39</v>
      </c>
      <c r="H28" s="6"/>
      <c r="I28" s="6"/>
      <c r="J28" s="7"/>
      <c r="K28" s="7" t="s">
        <v>7</v>
      </c>
      <c r="L28" s="6">
        <f t="shared" si="20"/>
        <v>412.73333333333329</v>
      </c>
      <c r="M28" s="8">
        <f t="shared" si="21"/>
        <v>19.655000211990163</v>
      </c>
      <c r="N28" s="8">
        <f t="shared" si="22"/>
        <v>4.762154792115207</v>
      </c>
      <c r="O28" s="6">
        <f t="shared" si="23"/>
        <v>74291.999999999985</v>
      </c>
      <c r="P28" s="6">
        <f t="shared" si="24"/>
        <v>412.73333333333323</v>
      </c>
      <c r="Q28" s="6">
        <f t="shared" si="25"/>
        <v>412.73</v>
      </c>
      <c r="R28" s="6">
        <f t="shared" si="26"/>
        <v>74291.400000000009</v>
      </c>
    </row>
    <row r="29" spans="1:18" ht="42.75" customHeight="1" x14ac:dyDescent="0.2">
      <c r="A29" s="14">
        <v>23</v>
      </c>
      <c r="B29" s="23" t="s">
        <v>73</v>
      </c>
      <c r="C29" s="20" t="s">
        <v>27</v>
      </c>
      <c r="D29" s="25">
        <v>2</v>
      </c>
      <c r="E29" s="6">
        <v>3266.78</v>
      </c>
      <c r="F29" s="6">
        <v>3430.12</v>
      </c>
      <c r="G29" s="6">
        <v>3528.12</v>
      </c>
      <c r="H29" s="6"/>
      <c r="I29" s="6"/>
      <c r="J29" s="7"/>
      <c r="K29" s="7" t="s">
        <v>7</v>
      </c>
      <c r="L29" s="6">
        <f t="shared" si="20"/>
        <v>3408.34</v>
      </c>
      <c r="M29" s="8">
        <f t="shared" si="21"/>
        <v>132.02433563551818</v>
      </c>
      <c r="N29" s="8">
        <f t="shared" si="22"/>
        <v>3.873567063013613</v>
      </c>
      <c r="O29" s="6">
        <f t="shared" si="23"/>
        <v>6816.68</v>
      </c>
      <c r="P29" s="6">
        <f t="shared" si="24"/>
        <v>3408.34</v>
      </c>
      <c r="Q29" s="6">
        <f t="shared" si="25"/>
        <v>3408.34</v>
      </c>
      <c r="R29" s="6">
        <f t="shared" si="26"/>
        <v>6816.68</v>
      </c>
    </row>
    <row r="30" spans="1:18" ht="23.25" customHeight="1" x14ac:dyDescent="0.2">
      <c r="A30" s="14">
        <v>24</v>
      </c>
      <c r="B30" s="23" t="s">
        <v>74</v>
      </c>
      <c r="C30" s="20" t="s">
        <v>25</v>
      </c>
      <c r="D30" s="25">
        <v>30</v>
      </c>
      <c r="E30" s="6">
        <v>246.12</v>
      </c>
      <c r="F30" s="6">
        <v>258.43</v>
      </c>
      <c r="G30" s="6">
        <v>265.81</v>
      </c>
      <c r="H30" s="6"/>
      <c r="I30" s="6"/>
      <c r="J30" s="7"/>
      <c r="K30" s="7" t="s">
        <v>7</v>
      </c>
      <c r="L30" s="6">
        <f t="shared" si="20"/>
        <v>256.78666666666669</v>
      </c>
      <c r="M30" s="8">
        <f t="shared" si="21"/>
        <v>9.9473329758952627</v>
      </c>
      <c r="N30" s="8">
        <f t="shared" si="22"/>
        <v>3.8737731615979265</v>
      </c>
      <c r="O30" s="6">
        <f t="shared" si="23"/>
        <v>7703.6</v>
      </c>
      <c r="P30" s="6">
        <f t="shared" si="24"/>
        <v>256.78666666666669</v>
      </c>
      <c r="Q30" s="6">
        <f t="shared" si="25"/>
        <v>256.77999999999997</v>
      </c>
      <c r="R30" s="6">
        <f t="shared" si="26"/>
        <v>7703.4</v>
      </c>
    </row>
    <row r="31" spans="1:18" ht="22.5" customHeight="1" x14ac:dyDescent="0.2">
      <c r="A31" s="19">
        <v>25</v>
      </c>
      <c r="B31" s="23" t="s">
        <v>75</v>
      </c>
      <c r="C31" s="20" t="s">
        <v>25</v>
      </c>
      <c r="D31" s="25">
        <v>40</v>
      </c>
      <c r="E31" s="6">
        <v>1290.3900000000001</v>
      </c>
      <c r="F31" s="6">
        <v>1354.91</v>
      </c>
      <c r="G31" s="6">
        <v>1393.62</v>
      </c>
      <c r="H31" s="6"/>
      <c r="I31" s="6"/>
      <c r="J31" s="7"/>
      <c r="K31" s="7" t="s">
        <v>7</v>
      </c>
      <c r="L31" s="6">
        <f t="shared" si="20"/>
        <v>1346.3066666666666</v>
      </c>
      <c r="M31" s="8">
        <f t="shared" si="21"/>
        <v>52.149987855543394</v>
      </c>
      <c r="N31" s="8">
        <f t="shared" si="22"/>
        <v>3.873559356625786</v>
      </c>
      <c r="O31" s="6">
        <f t="shared" si="23"/>
        <v>53852.26666666667</v>
      </c>
      <c r="P31" s="6">
        <f t="shared" si="24"/>
        <v>1346.3066666666668</v>
      </c>
      <c r="Q31" s="6">
        <f t="shared" si="25"/>
        <v>1346.3</v>
      </c>
      <c r="R31" s="6">
        <f t="shared" si="26"/>
        <v>53852</v>
      </c>
    </row>
    <row r="32" spans="1:18" ht="47.25" customHeight="1" x14ac:dyDescent="0.2">
      <c r="A32" s="19">
        <v>26</v>
      </c>
      <c r="B32" s="23" t="s">
        <v>76</v>
      </c>
      <c r="C32" s="20" t="s">
        <v>27</v>
      </c>
      <c r="D32" s="25">
        <v>100</v>
      </c>
      <c r="E32" s="6">
        <v>37.020000000000003</v>
      </c>
      <c r="F32" s="6">
        <v>38.869999999999997</v>
      </c>
      <c r="G32" s="6">
        <v>39.979999999999997</v>
      </c>
      <c r="H32" s="6"/>
      <c r="I32" s="6"/>
      <c r="J32" s="7"/>
      <c r="K32" s="7" t="s">
        <v>7</v>
      </c>
      <c r="L32" s="6">
        <f t="shared" si="20"/>
        <v>38.623333333333335</v>
      </c>
      <c r="M32" s="8">
        <f t="shared" si="21"/>
        <v>1.4953371972011276</v>
      </c>
      <c r="N32" s="8">
        <f t="shared" si="22"/>
        <v>3.8715902231840702</v>
      </c>
      <c r="O32" s="6">
        <f t="shared" si="23"/>
        <v>3862.3333333333339</v>
      </c>
      <c r="P32" s="6">
        <f t="shared" si="24"/>
        <v>38.623333333333342</v>
      </c>
      <c r="Q32" s="6">
        <f t="shared" si="25"/>
        <v>38.619999999999997</v>
      </c>
      <c r="R32" s="6">
        <f t="shared" si="26"/>
        <v>3861.9999999999995</v>
      </c>
    </row>
    <row r="33" spans="1:18" ht="48" customHeight="1" x14ac:dyDescent="0.2">
      <c r="A33" s="19">
        <v>27</v>
      </c>
      <c r="B33" s="23" t="s">
        <v>77</v>
      </c>
      <c r="C33" s="20" t="s">
        <v>27</v>
      </c>
      <c r="D33" s="25">
        <v>100</v>
      </c>
      <c r="E33" s="6">
        <v>27.4</v>
      </c>
      <c r="F33" s="6">
        <v>28.77</v>
      </c>
      <c r="G33" s="6">
        <v>29.59</v>
      </c>
      <c r="H33" s="6"/>
      <c r="I33" s="6"/>
      <c r="J33" s="7"/>
      <c r="K33" s="7" t="s">
        <v>7</v>
      </c>
      <c r="L33" s="6">
        <f t="shared" si="20"/>
        <v>28.58666666666667</v>
      </c>
      <c r="M33" s="8">
        <f t="shared" si="21"/>
        <v>1.1064507821558693</v>
      </c>
      <c r="N33" s="8">
        <f t="shared" si="22"/>
        <v>3.8705134636982366</v>
      </c>
      <c r="O33" s="6">
        <f t="shared" si="23"/>
        <v>2858.666666666667</v>
      </c>
      <c r="P33" s="6">
        <f t="shared" si="24"/>
        <v>28.58666666666667</v>
      </c>
      <c r="Q33" s="6">
        <f t="shared" si="25"/>
        <v>28.58</v>
      </c>
      <c r="R33" s="6">
        <f t="shared" si="26"/>
        <v>2858</v>
      </c>
    </row>
    <row r="34" spans="1:18" ht="24" customHeight="1" x14ac:dyDescent="0.2">
      <c r="A34" s="19">
        <v>28</v>
      </c>
      <c r="B34" s="24" t="s">
        <v>32</v>
      </c>
      <c r="C34" s="20" t="s">
        <v>27</v>
      </c>
      <c r="D34" s="26">
        <v>1</v>
      </c>
      <c r="E34" s="6">
        <v>4984.1400000000003</v>
      </c>
      <c r="F34" s="6">
        <v>5183.51</v>
      </c>
      <c r="G34" s="6">
        <v>5333.03</v>
      </c>
      <c r="H34" s="6"/>
      <c r="I34" s="6"/>
      <c r="J34" s="7"/>
      <c r="K34" s="7" t="s">
        <v>7</v>
      </c>
      <c r="L34" s="6">
        <f t="shared" si="20"/>
        <v>5166.8933333333334</v>
      </c>
      <c r="M34" s="8">
        <f t="shared" si="21"/>
        <v>175.03754806707397</v>
      </c>
      <c r="N34" s="8">
        <f t="shared" si="22"/>
        <v>3.3876748903997882</v>
      </c>
      <c r="O34" s="6">
        <f t="shared" si="23"/>
        <v>5166.8933333333334</v>
      </c>
      <c r="P34" s="6">
        <f t="shared" si="24"/>
        <v>5166.8933333333334</v>
      </c>
      <c r="Q34" s="6">
        <f t="shared" si="25"/>
        <v>5166.8900000000003</v>
      </c>
      <c r="R34" s="6">
        <f t="shared" si="26"/>
        <v>5166.8900000000003</v>
      </c>
    </row>
    <row r="35" spans="1:18" ht="45" customHeight="1" x14ac:dyDescent="0.2">
      <c r="A35" s="19">
        <v>29</v>
      </c>
      <c r="B35" s="24" t="s">
        <v>33</v>
      </c>
      <c r="C35" s="20" t="s">
        <v>27</v>
      </c>
      <c r="D35" s="26">
        <v>1</v>
      </c>
      <c r="E35" s="6">
        <v>2459.48</v>
      </c>
      <c r="F35" s="6">
        <v>2557.86</v>
      </c>
      <c r="G35" s="6">
        <v>2631.64</v>
      </c>
      <c r="H35" s="6"/>
      <c r="I35" s="6"/>
      <c r="J35" s="7"/>
      <c r="K35" s="7" t="s">
        <v>7</v>
      </c>
      <c r="L35" s="6">
        <f t="shared" si="20"/>
        <v>2549.66</v>
      </c>
      <c r="M35" s="8">
        <f t="shared" si="21"/>
        <v>86.372428471127236</v>
      </c>
      <c r="N35" s="8">
        <f t="shared" si="22"/>
        <v>3.3876057384563918</v>
      </c>
      <c r="O35" s="6">
        <f t="shared" si="23"/>
        <v>2549.66</v>
      </c>
      <c r="P35" s="6">
        <f t="shared" si="24"/>
        <v>2549.66</v>
      </c>
      <c r="Q35" s="6">
        <f t="shared" si="25"/>
        <v>2549.66</v>
      </c>
      <c r="R35" s="6">
        <f t="shared" si="26"/>
        <v>2549.66</v>
      </c>
    </row>
    <row r="36" spans="1:18" ht="20.25" customHeight="1" x14ac:dyDescent="0.2">
      <c r="A36" s="19">
        <v>30</v>
      </c>
      <c r="B36" s="24" t="s">
        <v>31</v>
      </c>
      <c r="C36" s="20" t="s">
        <v>25</v>
      </c>
      <c r="D36" s="26">
        <v>10</v>
      </c>
      <c r="E36" s="6">
        <v>779.98</v>
      </c>
      <c r="F36" s="6">
        <v>811.18</v>
      </c>
      <c r="G36" s="6">
        <v>834.58</v>
      </c>
      <c r="H36" s="6"/>
      <c r="I36" s="6"/>
      <c r="J36" s="7"/>
      <c r="K36" s="7"/>
      <c r="L36" s="6">
        <f t="shared" si="20"/>
        <v>808.57999999999993</v>
      </c>
      <c r="M36" s="8">
        <f t="shared" si="21"/>
        <v>27.392699757417127</v>
      </c>
      <c r="N36" s="8">
        <f t="shared" si="22"/>
        <v>3.3877538100642028</v>
      </c>
      <c r="O36" s="6">
        <f t="shared" si="23"/>
        <v>8085.7999999999993</v>
      </c>
      <c r="P36" s="6">
        <f t="shared" si="24"/>
        <v>808.57999999999993</v>
      </c>
      <c r="Q36" s="6">
        <f t="shared" si="25"/>
        <v>808.58</v>
      </c>
      <c r="R36" s="6">
        <f t="shared" si="26"/>
        <v>8085.8</v>
      </c>
    </row>
    <row r="37" spans="1:18" ht="23.25" customHeight="1" x14ac:dyDescent="0.2">
      <c r="A37" s="19">
        <v>31</v>
      </c>
      <c r="B37" s="24" t="s">
        <v>34</v>
      </c>
      <c r="C37" s="20" t="s">
        <v>27</v>
      </c>
      <c r="D37" s="26">
        <v>1</v>
      </c>
      <c r="E37" s="6">
        <v>2245.2800000000002</v>
      </c>
      <c r="F37" s="6">
        <v>2335.09</v>
      </c>
      <c r="G37" s="6">
        <v>2402.4499999999998</v>
      </c>
      <c r="H37" s="6"/>
      <c r="I37" s="6"/>
      <c r="J37" s="7"/>
      <c r="K37" s="7"/>
      <c r="L37" s="6">
        <f t="shared" si="20"/>
        <v>2327.606666666667</v>
      </c>
      <c r="M37" s="8">
        <f t="shared" si="21"/>
        <v>78.851775080421007</v>
      </c>
      <c r="N37" s="8">
        <f t="shared" si="22"/>
        <v>3.387676114252737</v>
      </c>
      <c r="O37" s="6">
        <f t="shared" si="23"/>
        <v>2327.6066666666666</v>
      </c>
      <c r="P37" s="6">
        <f t="shared" si="24"/>
        <v>2327.6066666666666</v>
      </c>
      <c r="Q37" s="6">
        <f t="shared" si="25"/>
        <v>2327.6</v>
      </c>
      <c r="R37" s="6">
        <f t="shared" si="26"/>
        <v>2327.6</v>
      </c>
    </row>
    <row r="38" spans="1:18" ht="21.75" customHeight="1" x14ac:dyDescent="0.2">
      <c r="A38" s="19">
        <v>32</v>
      </c>
      <c r="B38" s="24" t="s">
        <v>35</v>
      </c>
      <c r="C38" s="20" t="s">
        <v>27</v>
      </c>
      <c r="D38" s="26">
        <v>2</v>
      </c>
      <c r="E38" s="6">
        <v>2266.79</v>
      </c>
      <c r="F38" s="6">
        <v>2357.46</v>
      </c>
      <c r="G38" s="6">
        <v>2425.4699999999998</v>
      </c>
      <c r="H38" s="6"/>
      <c r="I38" s="6"/>
      <c r="J38" s="7"/>
      <c r="K38" s="7"/>
      <c r="L38" s="6">
        <f t="shared" si="20"/>
        <v>2349.9066666666663</v>
      </c>
      <c r="M38" s="8">
        <f t="shared" si="21"/>
        <v>79.609203194940477</v>
      </c>
      <c r="N38" s="8">
        <f t="shared" si="22"/>
        <v>3.3877602172117682</v>
      </c>
      <c r="O38" s="6">
        <f t="shared" si="23"/>
        <v>4699.8133333333326</v>
      </c>
      <c r="P38" s="6">
        <f t="shared" si="24"/>
        <v>2349.9066666666663</v>
      </c>
      <c r="Q38" s="6">
        <f t="shared" si="25"/>
        <v>2349.9</v>
      </c>
      <c r="R38" s="6">
        <f t="shared" si="26"/>
        <v>4699.8</v>
      </c>
    </row>
    <row r="39" spans="1:18" ht="42.75" customHeight="1" x14ac:dyDescent="0.2">
      <c r="A39" s="19">
        <v>33</v>
      </c>
      <c r="B39" s="24" t="s">
        <v>36</v>
      </c>
      <c r="C39" s="20" t="s">
        <v>27</v>
      </c>
      <c r="D39" s="26">
        <v>1</v>
      </c>
      <c r="E39" s="6">
        <v>334.87</v>
      </c>
      <c r="F39" s="6">
        <v>348.26</v>
      </c>
      <c r="G39" s="6">
        <v>358.31</v>
      </c>
      <c r="H39" s="6"/>
      <c r="I39" s="6"/>
      <c r="J39" s="7"/>
      <c r="K39" s="7"/>
      <c r="L39" s="6">
        <f t="shared" si="20"/>
        <v>347.1466666666667</v>
      </c>
      <c r="M39" s="8">
        <f t="shared" si="21"/>
        <v>11.759593246933896</v>
      </c>
      <c r="N39" s="8">
        <f t="shared" si="22"/>
        <v>3.3874999751115458</v>
      </c>
      <c r="O39" s="6">
        <f t="shared" si="23"/>
        <v>347.14666666666665</v>
      </c>
      <c r="P39" s="6">
        <f t="shared" si="24"/>
        <v>347.14666666666665</v>
      </c>
      <c r="Q39" s="6">
        <f t="shared" si="25"/>
        <v>347.14</v>
      </c>
      <c r="R39" s="6">
        <f t="shared" si="26"/>
        <v>347.14</v>
      </c>
    </row>
    <row r="40" spans="1:18" ht="42.75" customHeight="1" x14ac:dyDescent="0.2">
      <c r="A40" s="19">
        <v>34</v>
      </c>
      <c r="B40" s="24" t="s">
        <v>37</v>
      </c>
      <c r="C40" s="20" t="s">
        <v>27</v>
      </c>
      <c r="D40" s="26">
        <v>20</v>
      </c>
      <c r="E40" s="6">
        <v>106.32</v>
      </c>
      <c r="F40" s="6">
        <v>110.57</v>
      </c>
      <c r="G40" s="6">
        <v>113.76</v>
      </c>
      <c r="H40" s="6"/>
      <c r="I40" s="6"/>
      <c r="J40" s="7"/>
      <c r="K40" s="7"/>
      <c r="L40" s="6">
        <f t="shared" si="20"/>
        <v>110.21666666666665</v>
      </c>
      <c r="M40" s="8">
        <f t="shared" si="21"/>
        <v>3.732563908807641</v>
      </c>
      <c r="N40" s="8">
        <f t="shared" si="22"/>
        <v>3.3865694016098367</v>
      </c>
      <c r="O40" s="6">
        <f t="shared" si="23"/>
        <v>2204.3333333333335</v>
      </c>
      <c r="P40" s="6">
        <f t="shared" si="24"/>
        <v>110.21666666666667</v>
      </c>
      <c r="Q40" s="6">
        <f t="shared" si="25"/>
        <v>110.21</v>
      </c>
      <c r="R40" s="6">
        <f t="shared" si="26"/>
        <v>2204.1999999999998</v>
      </c>
    </row>
    <row r="41" spans="1:18" ht="42.75" customHeight="1" x14ac:dyDescent="0.2">
      <c r="A41" s="19">
        <v>35</v>
      </c>
      <c r="B41" s="24" t="s">
        <v>38</v>
      </c>
      <c r="C41" s="20" t="s">
        <v>27</v>
      </c>
      <c r="D41" s="26">
        <v>20</v>
      </c>
      <c r="E41" s="6">
        <v>116.56</v>
      </c>
      <c r="F41" s="6">
        <v>121.22</v>
      </c>
      <c r="G41" s="6">
        <v>124.72</v>
      </c>
      <c r="H41" s="6"/>
      <c r="I41" s="6"/>
      <c r="J41" s="7"/>
      <c r="K41" s="7"/>
      <c r="L41" s="6">
        <f t="shared" si="20"/>
        <v>120.83333333333333</v>
      </c>
      <c r="M41" s="8">
        <f t="shared" si="21"/>
        <v>4.0937187657841516</v>
      </c>
      <c r="N41" s="8">
        <f t="shared" si="22"/>
        <v>3.387905185476539</v>
      </c>
      <c r="O41" s="6">
        <f t="shared" si="23"/>
        <v>2416.666666666667</v>
      </c>
      <c r="P41" s="6">
        <f t="shared" si="24"/>
        <v>120.83333333333334</v>
      </c>
      <c r="Q41" s="6">
        <f t="shared" si="25"/>
        <v>120.83</v>
      </c>
      <c r="R41" s="6">
        <f t="shared" si="26"/>
        <v>2416.6</v>
      </c>
    </row>
    <row r="42" spans="1:18" ht="22.5" customHeight="1" x14ac:dyDescent="0.2">
      <c r="A42" s="19">
        <v>36</v>
      </c>
      <c r="B42" s="24" t="s">
        <v>39</v>
      </c>
      <c r="C42" s="20" t="s">
        <v>25</v>
      </c>
      <c r="D42" s="26">
        <v>30</v>
      </c>
      <c r="E42" s="6">
        <v>117.66</v>
      </c>
      <c r="F42" s="6">
        <v>122.37</v>
      </c>
      <c r="G42" s="6">
        <v>125.9</v>
      </c>
      <c r="H42" s="6"/>
      <c r="I42" s="6"/>
      <c r="J42" s="7"/>
      <c r="K42" s="7"/>
      <c r="L42" s="6">
        <f t="shared" si="20"/>
        <v>121.97666666666667</v>
      </c>
      <c r="M42" s="8">
        <f t="shared" si="21"/>
        <v>4.1340577322206533</v>
      </c>
      <c r="N42" s="8">
        <f t="shared" si="22"/>
        <v>3.389220123155237</v>
      </c>
      <c r="O42" s="6">
        <f t="shared" si="23"/>
        <v>3659.3</v>
      </c>
      <c r="P42" s="6">
        <f t="shared" si="24"/>
        <v>121.97666666666667</v>
      </c>
      <c r="Q42" s="6">
        <f t="shared" si="25"/>
        <v>121.97</v>
      </c>
      <c r="R42" s="6">
        <f t="shared" si="26"/>
        <v>3659.1</v>
      </c>
    </row>
    <row r="43" spans="1:18" ht="42.75" customHeight="1" x14ac:dyDescent="0.2">
      <c r="A43" s="19">
        <v>37</v>
      </c>
      <c r="B43" s="24" t="s">
        <v>40</v>
      </c>
      <c r="C43" s="20" t="s">
        <v>27</v>
      </c>
      <c r="D43" s="26">
        <v>1</v>
      </c>
      <c r="E43" s="6">
        <v>4567.6499999999996</v>
      </c>
      <c r="F43" s="6">
        <v>4750.3599999999997</v>
      </c>
      <c r="G43" s="6">
        <v>4887.3900000000003</v>
      </c>
      <c r="H43" s="6"/>
      <c r="I43" s="6"/>
      <c r="J43" s="7"/>
      <c r="K43" s="7"/>
      <c r="L43" s="6">
        <f t="shared" si="20"/>
        <v>4735.1333333333323</v>
      </c>
      <c r="M43" s="8">
        <f t="shared" si="21"/>
        <v>160.41292165325535</v>
      </c>
      <c r="N43" s="8">
        <f t="shared" si="22"/>
        <v>3.3877171002560025</v>
      </c>
      <c r="O43" s="6">
        <f t="shared" si="23"/>
        <v>4735.1333333333323</v>
      </c>
      <c r="P43" s="6">
        <f t="shared" si="24"/>
        <v>4735.1333333333323</v>
      </c>
      <c r="Q43" s="6">
        <f t="shared" si="25"/>
        <v>4735.13</v>
      </c>
      <c r="R43" s="6">
        <f t="shared" si="26"/>
        <v>4735.13</v>
      </c>
    </row>
    <row r="44" spans="1:18" ht="23.25" customHeight="1" x14ac:dyDescent="0.2">
      <c r="A44" s="19">
        <v>38</v>
      </c>
      <c r="B44" s="24" t="s">
        <v>41</v>
      </c>
      <c r="C44" s="20" t="s">
        <v>27</v>
      </c>
      <c r="D44" s="26">
        <v>100</v>
      </c>
      <c r="E44" s="6">
        <v>18.8</v>
      </c>
      <c r="F44" s="6">
        <v>19.55</v>
      </c>
      <c r="G44" s="6">
        <v>20.12</v>
      </c>
      <c r="H44" s="6"/>
      <c r="I44" s="6"/>
      <c r="J44" s="7"/>
      <c r="K44" s="7"/>
      <c r="L44" s="6">
        <f t="shared" si="20"/>
        <v>19.489999999999998</v>
      </c>
      <c r="M44" s="8">
        <f t="shared" si="21"/>
        <v>0.66204229472141751</v>
      </c>
      <c r="N44" s="8">
        <f t="shared" si="22"/>
        <v>3.396830655317689</v>
      </c>
      <c r="O44" s="6">
        <f t="shared" si="23"/>
        <v>1949</v>
      </c>
      <c r="P44" s="6">
        <f t="shared" si="24"/>
        <v>19.489999999999998</v>
      </c>
      <c r="Q44" s="6">
        <f t="shared" si="25"/>
        <v>19.489999999999998</v>
      </c>
      <c r="R44" s="6">
        <f t="shared" si="26"/>
        <v>1948.9999999999998</v>
      </c>
    </row>
    <row r="45" spans="1:18" ht="24.75" customHeight="1" x14ac:dyDescent="0.2">
      <c r="A45" s="19">
        <v>39</v>
      </c>
      <c r="B45" s="24" t="s">
        <v>42</v>
      </c>
      <c r="C45" s="20" t="s">
        <v>27</v>
      </c>
      <c r="D45" s="26">
        <v>4</v>
      </c>
      <c r="E45" s="6">
        <v>471.46</v>
      </c>
      <c r="F45" s="6">
        <v>490.32</v>
      </c>
      <c r="G45" s="6">
        <v>504.46</v>
      </c>
      <c r="H45" s="6"/>
      <c r="I45" s="6"/>
      <c r="J45" s="7"/>
      <c r="K45" s="7"/>
      <c r="L45" s="6">
        <f t="shared" si="20"/>
        <v>488.74666666666667</v>
      </c>
      <c r="M45" s="8">
        <f t="shared" si="21"/>
        <v>16.556163001533093</v>
      </c>
      <c r="N45" s="8">
        <f t="shared" si="22"/>
        <v>3.3874733334651408</v>
      </c>
      <c r="O45" s="6">
        <f t="shared" si="23"/>
        <v>1954.9866666666667</v>
      </c>
      <c r="P45" s="6">
        <f t="shared" si="24"/>
        <v>488.74666666666667</v>
      </c>
      <c r="Q45" s="6">
        <f t="shared" si="25"/>
        <v>488.74</v>
      </c>
      <c r="R45" s="6">
        <f t="shared" si="26"/>
        <v>1954.96</v>
      </c>
    </row>
    <row r="46" spans="1:18" ht="27" customHeight="1" x14ac:dyDescent="0.2">
      <c r="A46" s="19">
        <v>40</v>
      </c>
      <c r="B46" s="24" t="s">
        <v>43</v>
      </c>
      <c r="C46" s="20" t="s">
        <v>27</v>
      </c>
      <c r="D46" s="26">
        <v>4</v>
      </c>
      <c r="E46" s="6">
        <v>197.87</v>
      </c>
      <c r="F46" s="6">
        <v>205.78</v>
      </c>
      <c r="G46" s="6">
        <v>211.72</v>
      </c>
      <c r="H46" s="6"/>
      <c r="I46" s="6"/>
      <c r="J46" s="7"/>
      <c r="K46" s="7"/>
      <c r="L46" s="6">
        <f t="shared" si="20"/>
        <v>205.12333333333333</v>
      </c>
      <c r="M46" s="8">
        <f t="shared" si="21"/>
        <v>6.9483115455003377</v>
      </c>
      <c r="N46" s="8">
        <f t="shared" si="22"/>
        <v>3.3873823287617224</v>
      </c>
      <c r="O46" s="6">
        <f t="shared" si="23"/>
        <v>820.49333333333334</v>
      </c>
      <c r="P46" s="6">
        <f t="shared" si="24"/>
        <v>205.12333333333333</v>
      </c>
      <c r="Q46" s="6">
        <f t="shared" si="25"/>
        <v>205.12</v>
      </c>
      <c r="R46" s="6">
        <f t="shared" si="26"/>
        <v>820.48</v>
      </c>
    </row>
    <row r="47" spans="1:18" ht="23.25" customHeight="1" x14ac:dyDescent="0.2">
      <c r="A47" s="19">
        <v>41</v>
      </c>
      <c r="B47" s="24" t="s">
        <v>44</v>
      </c>
      <c r="C47" s="20" t="s">
        <v>27</v>
      </c>
      <c r="D47" s="26">
        <v>20</v>
      </c>
      <c r="E47" s="6">
        <v>31.1</v>
      </c>
      <c r="F47" s="6">
        <v>32.340000000000003</v>
      </c>
      <c r="G47" s="6">
        <v>33.28</v>
      </c>
      <c r="H47" s="6"/>
      <c r="I47" s="6"/>
      <c r="J47" s="7"/>
      <c r="K47" s="7"/>
      <c r="L47" s="6">
        <f t="shared" si="20"/>
        <v>32.24</v>
      </c>
      <c r="M47" s="8">
        <f t="shared" si="21"/>
        <v>1.0934349546269315</v>
      </c>
      <c r="N47" s="8">
        <f t="shared" si="22"/>
        <v>3.3915476260140553</v>
      </c>
      <c r="O47" s="6">
        <f t="shared" si="23"/>
        <v>644.80000000000007</v>
      </c>
      <c r="P47" s="6">
        <f t="shared" si="24"/>
        <v>32.24</v>
      </c>
      <c r="Q47" s="6">
        <f t="shared" si="25"/>
        <v>32.24</v>
      </c>
      <c r="R47" s="6">
        <f t="shared" si="26"/>
        <v>644.80000000000007</v>
      </c>
    </row>
    <row r="48" spans="1:18" ht="27" customHeight="1" x14ac:dyDescent="0.2">
      <c r="A48" s="19">
        <v>42</v>
      </c>
      <c r="B48" s="24" t="s">
        <v>45</v>
      </c>
      <c r="C48" s="20" t="s">
        <v>27</v>
      </c>
      <c r="D48" s="26">
        <v>16</v>
      </c>
      <c r="E48" s="6">
        <v>50.14</v>
      </c>
      <c r="F48" s="6">
        <v>52.15</v>
      </c>
      <c r="G48" s="6">
        <v>53.65</v>
      </c>
      <c r="H48" s="6"/>
      <c r="I48" s="6"/>
      <c r="J48" s="7"/>
      <c r="K48" s="7"/>
      <c r="L48" s="6">
        <f t="shared" si="20"/>
        <v>51.98</v>
      </c>
      <c r="M48" s="8">
        <f t="shared" si="21"/>
        <v>1.7611643875572764</v>
      </c>
      <c r="N48" s="8">
        <f t="shared" si="22"/>
        <v>3.3881577290443952</v>
      </c>
      <c r="O48" s="6">
        <f t="shared" si="23"/>
        <v>831.68</v>
      </c>
      <c r="P48" s="6">
        <f t="shared" si="24"/>
        <v>51.98</v>
      </c>
      <c r="Q48" s="6">
        <f t="shared" si="25"/>
        <v>51.98</v>
      </c>
      <c r="R48" s="6">
        <f t="shared" si="26"/>
        <v>831.68</v>
      </c>
    </row>
    <row r="49" spans="1:18" ht="20.25" customHeight="1" x14ac:dyDescent="0.2">
      <c r="A49" s="19">
        <v>43</v>
      </c>
      <c r="B49" s="24" t="s">
        <v>46</v>
      </c>
      <c r="C49" s="20" t="s">
        <v>27</v>
      </c>
      <c r="D49" s="26">
        <v>16</v>
      </c>
      <c r="E49" s="6">
        <v>62.13</v>
      </c>
      <c r="F49" s="6">
        <v>64.62</v>
      </c>
      <c r="G49" s="6">
        <v>66.48</v>
      </c>
      <c r="H49" s="6"/>
      <c r="I49" s="6"/>
      <c r="J49" s="7"/>
      <c r="K49" s="7"/>
      <c r="L49" s="6">
        <f t="shared" si="20"/>
        <v>64.410000000000011</v>
      </c>
      <c r="M49" s="8">
        <f t="shared" si="21"/>
        <v>2.1825902043214627</v>
      </c>
      <c r="N49" s="8">
        <f t="shared" si="22"/>
        <v>3.3885890456784078</v>
      </c>
      <c r="O49" s="6">
        <f t="shared" si="23"/>
        <v>1030.56</v>
      </c>
      <c r="P49" s="6">
        <f t="shared" si="24"/>
        <v>64.41</v>
      </c>
      <c r="Q49" s="6">
        <f t="shared" si="25"/>
        <v>64.41</v>
      </c>
      <c r="R49" s="6">
        <f t="shared" si="26"/>
        <v>1030.56</v>
      </c>
    </row>
    <row r="50" spans="1:18" ht="42.75" customHeight="1" x14ac:dyDescent="0.2">
      <c r="A50" s="19">
        <v>44</v>
      </c>
      <c r="B50" s="24" t="s">
        <v>47</v>
      </c>
      <c r="C50" s="20" t="s">
        <v>27</v>
      </c>
      <c r="D50" s="26">
        <v>1</v>
      </c>
      <c r="E50" s="6">
        <v>806.81</v>
      </c>
      <c r="F50" s="6">
        <v>839.08</v>
      </c>
      <c r="G50" s="6">
        <v>863.29</v>
      </c>
      <c r="H50" s="6"/>
      <c r="I50" s="6"/>
      <c r="J50" s="7"/>
      <c r="K50" s="7"/>
      <c r="L50" s="6">
        <f t="shared" si="20"/>
        <v>836.39333333333332</v>
      </c>
      <c r="M50" s="8">
        <f t="shared" si="21"/>
        <v>28.335688333501519</v>
      </c>
      <c r="N50" s="8">
        <f t="shared" si="22"/>
        <v>3.3878424425710616</v>
      </c>
      <c r="O50" s="6">
        <f t="shared" si="23"/>
        <v>836.3933333333332</v>
      </c>
      <c r="P50" s="6">
        <f t="shared" si="24"/>
        <v>836.3933333333332</v>
      </c>
      <c r="Q50" s="6">
        <f t="shared" si="25"/>
        <v>836.39</v>
      </c>
      <c r="R50" s="6">
        <f t="shared" si="26"/>
        <v>836.39</v>
      </c>
    </row>
    <row r="51" spans="1:18" ht="42.75" customHeight="1" x14ac:dyDescent="0.2">
      <c r="A51" s="19">
        <v>45</v>
      </c>
      <c r="B51" s="24" t="s">
        <v>48</v>
      </c>
      <c r="C51" s="20" t="s">
        <v>27</v>
      </c>
      <c r="D51" s="26">
        <v>2</v>
      </c>
      <c r="E51" s="6">
        <v>5711.16</v>
      </c>
      <c r="F51" s="6">
        <v>5939.61</v>
      </c>
      <c r="G51" s="6">
        <v>6110.94</v>
      </c>
      <c r="H51" s="6"/>
      <c r="I51" s="6"/>
      <c r="J51" s="7"/>
      <c r="K51" s="7"/>
      <c r="L51" s="6">
        <f t="shared" si="20"/>
        <v>5920.57</v>
      </c>
      <c r="M51" s="8">
        <f t="shared" si="21"/>
        <v>200.56894899260939</v>
      </c>
      <c r="N51" s="8">
        <f t="shared" si="22"/>
        <v>3.387662826258441</v>
      </c>
      <c r="O51" s="6">
        <f t="shared" si="23"/>
        <v>11841.14</v>
      </c>
      <c r="P51" s="6">
        <f t="shared" si="24"/>
        <v>5920.57</v>
      </c>
      <c r="Q51" s="6">
        <f t="shared" si="25"/>
        <v>5920.57</v>
      </c>
      <c r="R51" s="6">
        <f t="shared" si="26"/>
        <v>11841.14</v>
      </c>
    </row>
    <row r="52" spans="1:18" ht="42.75" customHeight="1" x14ac:dyDescent="0.2">
      <c r="A52" s="19">
        <v>46</v>
      </c>
      <c r="B52" s="24" t="s">
        <v>49</v>
      </c>
      <c r="C52" s="20" t="s">
        <v>27</v>
      </c>
      <c r="D52" s="26">
        <v>1</v>
      </c>
      <c r="E52" s="6">
        <v>487.34</v>
      </c>
      <c r="F52" s="6">
        <v>506.83</v>
      </c>
      <c r="G52" s="6">
        <v>521.45000000000005</v>
      </c>
      <c r="H52" s="6"/>
      <c r="I52" s="6"/>
      <c r="J52" s="7"/>
      <c r="K52" s="7"/>
      <c r="L52" s="6">
        <f t="shared" si="20"/>
        <v>505.20666666666665</v>
      </c>
      <c r="M52" s="8">
        <f t="shared" si="21"/>
        <v>17.112844104161486</v>
      </c>
      <c r="N52" s="8">
        <f t="shared" si="22"/>
        <v>3.3872957807685609</v>
      </c>
      <c r="O52" s="6">
        <f t="shared" si="23"/>
        <v>505.20666666666659</v>
      </c>
      <c r="P52" s="6">
        <f t="shared" si="24"/>
        <v>505.20666666666659</v>
      </c>
      <c r="Q52" s="6">
        <f t="shared" si="25"/>
        <v>505.2</v>
      </c>
      <c r="R52" s="6">
        <f t="shared" si="26"/>
        <v>505.2</v>
      </c>
    </row>
    <row r="53" spans="1:18" ht="42.75" customHeight="1" x14ac:dyDescent="0.2">
      <c r="A53" s="19">
        <v>47</v>
      </c>
      <c r="B53" s="24" t="s">
        <v>50</v>
      </c>
      <c r="C53" s="20" t="s">
        <v>27</v>
      </c>
      <c r="D53" s="26">
        <v>1</v>
      </c>
      <c r="E53" s="6">
        <v>10256</v>
      </c>
      <c r="F53" s="6">
        <v>10666.24</v>
      </c>
      <c r="G53" s="6">
        <v>10973.92</v>
      </c>
      <c r="H53" s="6"/>
      <c r="I53" s="6"/>
      <c r="J53" s="7"/>
      <c r="K53" s="7"/>
      <c r="L53" s="6">
        <f t="shared" si="20"/>
        <v>10632.053333333331</v>
      </c>
      <c r="M53" s="8">
        <f t="shared" si="21"/>
        <v>360.17888296419233</v>
      </c>
      <c r="N53" s="8">
        <f t="shared" si="22"/>
        <v>3.3876700169944507</v>
      </c>
      <c r="O53" s="6">
        <f t="shared" si="23"/>
        <v>10632.053333333331</v>
      </c>
      <c r="P53" s="6">
        <f t="shared" si="24"/>
        <v>10632.053333333331</v>
      </c>
      <c r="Q53" s="6">
        <f t="shared" si="25"/>
        <v>10632.05</v>
      </c>
      <c r="R53" s="6">
        <f t="shared" si="26"/>
        <v>10632.05</v>
      </c>
    </row>
    <row r="54" spans="1:18" ht="28.5" customHeight="1" x14ac:dyDescent="0.2">
      <c r="A54" s="19">
        <v>48</v>
      </c>
      <c r="B54" s="24" t="s">
        <v>51</v>
      </c>
      <c r="C54" s="20" t="s">
        <v>27</v>
      </c>
      <c r="D54" s="26">
        <v>100</v>
      </c>
      <c r="E54" s="6">
        <v>29.61</v>
      </c>
      <c r="F54" s="6">
        <v>30.79</v>
      </c>
      <c r="G54" s="6">
        <v>31.68</v>
      </c>
      <c r="H54" s="6"/>
      <c r="I54" s="6"/>
      <c r="J54" s="7"/>
      <c r="K54" s="7"/>
      <c r="L54" s="6">
        <f t="shared" si="20"/>
        <v>30.693333333333332</v>
      </c>
      <c r="M54" s="8">
        <f t="shared" si="21"/>
        <v>1.0383801487573487</v>
      </c>
      <c r="N54" s="8">
        <f t="shared" si="22"/>
        <v>3.3830804151520919</v>
      </c>
      <c r="O54" s="6">
        <f t="shared" si="23"/>
        <v>3069.3333333333335</v>
      </c>
      <c r="P54" s="6">
        <f t="shared" si="24"/>
        <v>30.693333333333335</v>
      </c>
      <c r="Q54" s="6">
        <f t="shared" si="25"/>
        <v>30.69</v>
      </c>
      <c r="R54" s="6">
        <f t="shared" si="26"/>
        <v>3069</v>
      </c>
    </row>
    <row r="55" spans="1:18" ht="21" customHeight="1" x14ac:dyDescent="0.2">
      <c r="A55" s="19">
        <v>49</v>
      </c>
      <c r="B55" s="24" t="s">
        <v>52</v>
      </c>
      <c r="C55" s="20" t="s">
        <v>27</v>
      </c>
      <c r="D55" s="26">
        <v>1</v>
      </c>
      <c r="E55" s="6">
        <v>111468.3</v>
      </c>
      <c r="F55" s="6">
        <v>115927.03</v>
      </c>
      <c r="G55" s="6">
        <v>119271.08</v>
      </c>
      <c r="H55" s="6"/>
      <c r="I55" s="6"/>
      <c r="J55" s="7"/>
      <c r="K55" s="7"/>
      <c r="L55" s="6">
        <f t="shared" si="20"/>
        <v>115555.47000000002</v>
      </c>
      <c r="M55" s="8">
        <f t="shared" si="21"/>
        <v>3914.6374745690046</v>
      </c>
      <c r="N55" s="8">
        <f t="shared" si="22"/>
        <v>3.3876695534785193</v>
      </c>
      <c r="O55" s="6">
        <f t="shared" si="23"/>
        <v>115555.47</v>
      </c>
      <c r="P55" s="6">
        <f t="shared" si="24"/>
        <v>115555.47</v>
      </c>
      <c r="Q55" s="6">
        <f t="shared" si="25"/>
        <v>115555.47</v>
      </c>
      <c r="R55" s="6">
        <f t="shared" si="26"/>
        <v>115555.47</v>
      </c>
    </row>
    <row r="56" spans="1:18" ht="30" customHeight="1" x14ac:dyDescent="0.2">
      <c r="A56" s="19">
        <v>50</v>
      </c>
      <c r="B56" s="24" t="s">
        <v>53</v>
      </c>
      <c r="C56" s="20" t="s">
        <v>27</v>
      </c>
      <c r="D56" s="26">
        <v>10</v>
      </c>
      <c r="E56" s="6">
        <v>4704.7</v>
      </c>
      <c r="F56" s="6">
        <v>4892.8900000000003</v>
      </c>
      <c r="G56" s="6">
        <v>5034.03</v>
      </c>
      <c r="H56" s="6"/>
      <c r="I56" s="6"/>
      <c r="J56" s="7"/>
      <c r="K56" s="7"/>
      <c r="L56" s="6">
        <f t="shared" si="20"/>
        <v>4877.206666666666</v>
      </c>
      <c r="M56" s="8">
        <f t="shared" si="21"/>
        <v>165.22420353366311</v>
      </c>
      <c r="N56" s="8">
        <f t="shared" si="22"/>
        <v>3.3876809991032397</v>
      </c>
      <c r="O56" s="6">
        <f t="shared" si="23"/>
        <v>48772.066666666666</v>
      </c>
      <c r="P56" s="6">
        <f t="shared" si="24"/>
        <v>4877.2066666666669</v>
      </c>
      <c r="Q56" s="6">
        <f t="shared" si="25"/>
        <v>4877.2</v>
      </c>
      <c r="R56" s="6">
        <f t="shared" si="26"/>
        <v>48772</v>
      </c>
    </row>
    <row r="57" spans="1:18" ht="32.25" customHeight="1" x14ac:dyDescent="0.25">
      <c r="A57" s="19"/>
      <c r="B57" s="16"/>
      <c r="C57" s="16"/>
      <c r="D57" s="15"/>
      <c r="E57" s="6"/>
      <c r="F57" s="6"/>
      <c r="G57" s="6"/>
      <c r="H57" s="6"/>
      <c r="I57" s="6"/>
      <c r="J57" s="7"/>
      <c r="K57" s="7"/>
      <c r="L57" s="6"/>
      <c r="M57" s="8"/>
      <c r="N57" s="8"/>
      <c r="O57" s="6"/>
      <c r="P57" s="6"/>
      <c r="Q57" s="6"/>
      <c r="R57" s="27">
        <f>SUM(R7:R56)</f>
        <v>1639884.17</v>
      </c>
    </row>
    <row r="58" spans="1:18" ht="23.25" customHeight="1" x14ac:dyDescent="0.2">
      <c r="A58" s="40" t="s">
        <v>78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 ht="15.75" customHeight="1" x14ac:dyDescent="0.2">
      <c r="A59" s="41"/>
      <c r="B59" s="41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s="2" customFormat="1" ht="15.75" customHeight="1" x14ac:dyDescent="0.2">
      <c r="A60" s="42" t="s">
        <v>26</v>
      </c>
      <c r="B60" s="42"/>
      <c r="C60" s="42"/>
      <c r="D60" s="9"/>
      <c r="E60" s="43" t="s">
        <v>18</v>
      </c>
      <c r="F60" s="43"/>
      <c r="G60" s="43"/>
      <c r="H60" s="43"/>
      <c r="I60" s="43"/>
      <c r="J60" s="43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">
      <c r="A62" s="9"/>
      <c r="B62" s="11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</sheetData>
  <mergeCells count="16">
    <mergeCell ref="A58:R58"/>
    <mergeCell ref="A59:B59"/>
    <mergeCell ref="A60:C60"/>
    <mergeCell ref="E60:F60"/>
    <mergeCell ref="G60:J60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2020-10-06T09:52:03Z</cp:lastPrinted>
  <dcterms:created xsi:type="dcterms:W3CDTF">2014-01-15T18:15:09Z</dcterms:created>
  <dcterms:modified xsi:type="dcterms:W3CDTF">2020-10-07T09:00:17Z</dcterms:modified>
</cp:coreProperties>
</file>